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wd\nwp\STAFF\CenwP-PM\CenwP-PM-E\Staff\Langeslay\SCT\November 2017\"/>
    </mc:Choice>
  </mc:AlternateContent>
  <bookViews>
    <workbookView xWindow="0" yWindow="0" windowWidth="28800" windowHeight="13425" activeTab="1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'!$A$6:$X$51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E55" i="9" l="1"/>
  <c r="E49" i="9"/>
  <c r="E36" i="9"/>
  <c r="E30" i="9"/>
  <c r="E13" i="9"/>
  <c r="E12" i="9"/>
  <c r="E9" i="9"/>
  <c r="H58" i="8"/>
  <c r="U49" i="8" l="1"/>
  <c r="H17" i="8" l="1"/>
  <c r="U58" i="8" l="1"/>
  <c r="F46" i="9" s="1"/>
  <c r="U55" i="8"/>
  <c r="F52" i="9" s="1"/>
  <c r="U48" i="8"/>
  <c r="F56" i="9" s="1"/>
  <c r="U46" i="8"/>
  <c r="F55" i="9" s="1"/>
  <c r="U45" i="8"/>
  <c r="F49" i="9" s="1"/>
  <c r="U44" i="8"/>
  <c r="U43" i="8"/>
  <c r="F45" i="9" s="1"/>
  <c r="U38" i="8"/>
  <c r="F47" i="9" s="1"/>
  <c r="U32" i="8"/>
  <c r="F57" i="9" s="1"/>
  <c r="U23" i="8"/>
  <c r="F58" i="9" s="1"/>
  <c r="U22" i="8"/>
  <c r="F54" i="9" s="1"/>
  <c r="U20" i="8"/>
  <c r="F51" i="9" s="1"/>
  <c r="U18" i="8"/>
  <c r="F53" i="9" s="1"/>
  <c r="U17" i="8"/>
  <c r="F50" i="9" s="1"/>
  <c r="U13" i="8"/>
  <c r="F48" i="9" s="1"/>
  <c r="A12" i="9" l="1"/>
  <c r="A48" i="9" s="1"/>
  <c r="A13" i="9" s="1"/>
  <c r="E8" i="9" l="1"/>
  <c r="X53" i="8" l="1"/>
  <c r="X52" i="8"/>
  <c r="A12" i="8"/>
  <c r="A13" i="8" s="1"/>
  <c r="A14" i="8" s="1"/>
  <c r="A18" i="8" s="1"/>
  <c r="A19" i="8" s="1"/>
  <c r="U8" i="8"/>
  <c r="H8" i="8"/>
  <c r="H9" i="8" s="1"/>
  <c r="H12" i="8" s="1"/>
  <c r="H13" i="8" s="1"/>
  <c r="H14" i="8" s="1"/>
  <c r="H18" i="8" l="1"/>
  <c r="H19" i="8" s="1"/>
  <c r="H15" i="8"/>
  <c r="H16" i="8" s="1"/>
  <c r="H20" i="8" l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l="1"/>
  <c r="H33" i="8" s="1"/>
  <c r="H34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4" i="8" s="1"/>
  <c r="H55" i="8" s="1"/>
  <c r="H56" i="8" s="1"/>
  <c r="H57" i="8" s="1"/>
  <c r="E14" i="9" l="1"/>
  <c r="E15" i="9"/>
  <c r="E16" i="9"/>
  <c r="E17" i="9"/>
  <c r="E18" i="9"/>
  <c r="E19" i="9"/>
  <c r="E20" i="9"/>
  <c r="E21" i="9"/>
  <c r="E22" i="9"/>
  <c r="E23" i="9" s="1"/>
  <c r="E24" i="9" s="1"/>
  <c r="E25" i="9" s="1"/>
  <c r="E26" i="9" s="1"/>
  <c r="E27" i="9" s="1"/>
  <c r="E28" i="9" s="1"/>
  <c r="E29" i="9" l="1"/>
  <c r="E31" i="9"/>
  <c r="E32" i="9" s="1"/>
  <c r="E33" i="9" s="1"/>
  <c r="E34" i="9" s="1"/>
  <c r="E35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50" i="9" s="1"/>
  <c r="E51" i="9" s="1"/>
  <c r="E52" i="9" s="1"/>
  <c r="E53" i="9" s="1"/>
  <c r="E54" i="9" s="1"/>
  <c r="E56" i="9" s="1"/>
  <c r="E57" i="9" s="1"/>
  <c r="E58" i="9" s="1"/>
</calcChain>
</file>

<file path=xl/sharedStrings.xml><?xml version="1.0" encoding="utf-8"?>
<sst xmlns="http://schemas.openxmlformats.org/spreadsheetml/2006/main" count="487" uniqueCount="153">
  <si>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</si>
  <si>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</si>
  <si>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</si>
  <si>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</si>
  <si>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</si>
  <si>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</si>
  <si>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</si>
  <si>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</si>
  <si>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</si>
  <si>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</si>
  <si>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</si>
  <si>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</si>
  <si>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</si>
  <si>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</si>
  <si>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Project ID</t>
  </si>
  <si>
    <t>Link to One-Pager(s) And Objective Scoring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</si>
  <si>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</si>
  <si>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</si>
  <si>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</si>
  <si>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</si>
  <si>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</si>
  <si>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</si>
  <si>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</si>
  <si>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</si>
  <si>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</si>
  <si>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</si>
  <si>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</si>
  <si>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</si>
  <si>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</si>
  <si>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</si>
  <si>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</si>
  <si>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Link to FY15 Work Plan</t>
  </si>
  <si>
    <t>Various FCRPS</t>
  </si>
  <si>
    <t>Agency Remarks During Ranking</t>
  </si>
  <si>
    <t>Lamprey (NWW/NWP)</t>
  </si>
  <si>
    <t>District</t>
  </si>
  <si>
    <t>P</t>
  </si>
  <si>
    <t>P/W</t>
  </si>
  <si>
    <t>W</t>
  </si>
  <si>
    <t xml:space="preserve">Spillway Weir Boat Barrier </t>
  </si>
  <si>
    <t>Adult fishways &amp; AWS study (SAEDC and Mod Contingency)</t>
  </si>
  <si>
    <t xml:space="preserve">Estuary Habitat Studies </t>
  </si>
  <si>
    <t xml:space="preserve">CURRENT REMARKS </t>
  </si>
  <si>
    <t>Adult Ladder Temperature Mitigation</t>
  </si>
  <si>
    <t>Snake River Adult Sockeye Passage Initiatives Placeholder (Temperature Modeling for Alternate Operations, Empirical Test)</t>
  </si>
  <si>
    <t>CRFM FY18 RANKING SPREADSHEET</t>
  </si>
  <si>
    <t>FY2017 Senate Report - ?</t>
  </si>
  <si>
    <t>FY2017 House Report - ?</t>
  </si>
  <si>
    <t>Final Work Plan - ?</t>
  </si>
  <si>
    <t>FY18 Current Capability</t>
  </si>
  <si>
    <t>FY18 Preliminary Cumulative</t>
  </si>
  <si>
    <t>SCT 2018 Average Score</t>
  </si>
  <si>
    <t>Avian Predation - Cormorant Management and Monitoring</t>
  </si>
  <si>
    <t>John Day Avian Wires</t>
  </si>
  <si>
    <t xml:space="preserve">Lower River BIOP performance testing  </t>
  </si>
  <si>
    <t>Turbine Survivial Program</t>
  </si>
  <si>
    <t>NWP Program Coord</t>
  </si>
  <si>
    <t>Bird Cannon Deficiency Correction and Avian Wire Design Feasibility Report</t>
  </si>
  <si>
    <t>McNarry TSW - TSW 1a leaf closure leaf seal, hoist stilts and deck mods, and replace two upper leaves</t>
  </si>
  <si>
    <t>Turbine Passage Survival program - Ice Harbor Test Turbine</t>
  </si>
  <si>
    <t>LMO</t>
  </si>
  <si>
    <t>LMO Outfall Primary Bypass Pipe Expansion Joint Deficiency Correction</t>
  </si>
  <si>
    <t>LGO Spillway Weir Boat Barrier</t>
  </si>
  <si>
    <t xml:space="preserve">LGO Spillway Weir  </t>
  </si>
  <si>
    <t xml:space="preserve">Spillway PIT Detection </t>
  </si>
  <si>
    <t>Juvenile bypass facility - Phase 1b (Outfall)</t>
  </si>
  <si>
    <t>Juvenile bypass facility - Follow on Contract</t>
  </si>
  <si>
    <t>Surface Passage Modifications</t>
  </si>
  <si>
    <t>LMO and LGR SOG vs PROG (SR 10-min intake gate closure)</t>
  </si>
  <si>
    <t>Snake River Intake Gate Closure - Reinstate 10 Minute Criteria Alternatives Evaluation</t>
  </si>
  <si>
    <t>Inland Avian Predation</t>
  </si>
  <si>
    <t>FCRPS BiOp NEPA EIS Documentation</t>
  </si>
  <si>
    <t>Snake River Fall Chinook System Survival Study</t>
  </si>
  <si>
    <t>NWW FCRPS Prog Coord/COP Updates</t>
  </si>
  <si>
    <t xml:space="preserve">FY2018 Senate Report - ? </t>
  </si>
  <si>
    <t>FY2018 House Report - ?</t>
  </si>
  <si>
    <t>Closeout</t>
  </si>
  <si>
    <t>Closeout - completion of FY17 report and synthesis</t>
  </si>
  <si>
    <t>Immplementation of DCCO EIS - depreadtion, monitoring and terrain modifications</t>
  </si>
  <si>
    <t>SA/EDC (mod contingency)</t>
  </si>
  <si>
    <t>construction mods and SA/EDC</t>
  </si>
  <si>
    <t>PIT trawl / oversight</t>
  </si>
  <si>
    <t>PIT tag recovery</t>
  </si>
  <si>
    <t>Coordination / project and budget support</t>
  </si>
  <si>
    <t>Contract / Report</t>
  </si>
  <si>
    <t xml:space="preserve">Contract  </t>
  </si>
  <si>
    <t>Oversight / Closeout</t>
  </si>
  <si>
    <t>Deficency correction</t>
  </si>
  <si>
    <t>Post construction evaluation</t>
  </si>
  <si>
    <t>Closeout - SA/EDC</t>
  </si>
  <si>
    <t>Balloon tag / PIT study</t>
  </si>
  <si>
    <t>Closeout - SA/EDC &amp; commissioning</t>
  </si>
  <si>
    <t>mod contingency</t>
  </si>
  <si>
    <t>RSW modifications</t>
  </si>
  <si>
    <t>Safety</t>
  </si>
  <si>
    <t>Temperature modeling / Scope refinement</t>
  </si>
  <si>
    <t>Study completion / report</t>
  </si>
  <si>
    <t>Coordination / project and budget support / COP updates</t>
  </si>
  <si>
    <t>FCRPS Court Ordered Spill Evaluations</t>
  </si>
  <si>
    <t>Spillway PIT Tag Detection - Post Construction Monitoring</t>
  </si>
  <si>
    <t>Performance Verification Monitoring</t>
  </si>
  <si>
    <t>Smolt Susceptibility to Avian Predation Post-Bonneville (Placeholder)</t>
  </si>
  <si>
    <t>Evaluate Feasibility of Alternatives for More Acceptable Turbine Blade Blocking</t>
  </si>
  <si>
    <t>Sheepy Island Reconstruction (CATES / EIS) SA/EDC</t>
  </si>
  <si>
    <t xml:space="preserve"> Forebay Temperature Monitoring</t>
  </si>
  <si>
    <t>BON/JDA/TDA</t>
  </si>
  <si>
    <t>Sluiceway PIT Tag Detection Feasibility (Placeholder)</t>
  </si>
  <si>
    <t>Spillway and Turbine PIT Tag Detection Feasibility Study (Placeholder)</t>
  </si>
  <si>
    <t>Adult/Juvenile Spill to Gas Cap Studies</t>
  </si>
  <si>
    <t>Not in FY18 Pbud</t>
  </si>
  <si>
    <t>Initiated in late FY17 - requires SA/EDC in FY18 - NOT in FY18 Pbud</t>
  </si>
  <si>
    <t>John Day PIT</t>
  </si>
  <si>
    <t>SA/EDC (Not in Pbud)</t>
  </si>
  <si>
    <t>Model construction / Modeling / Biological Studies</t>
  </si>
  <si>
    <t>FY2018 PBUD TOTAL $70 M - $49.386 M FCRPS, $15.982 M Willamette, and $4.632 M Lamprey</t>
  </si>
  <si>
    <t xml:space="preserve">Juvenile bypass facility - Phase 1a anase 1b </t>
  </si>
  <si>
    <t xml:space="preserve">BON </t>
  </si>
  <si>
    <t xml:space="preserve">B2 FGE </t>
  </si>
  <si>
    <t>BON</t>
  </si>
  <si>
    <t>BONN Floating Oriface Gates Bulkheads</t>
  </si>
  <si>
    <t>Avian Predation Monitoring</t>
  </si>
  <si>
    <t>Cormorant Management and Monitoring</t>
  </si>
  <si>
    <t>Adult Ladder Temperature - Post construction monitoring</t>
  </si>
  <si>
    <t>Sys - AMP</t>
  </si>
  <si>
    <t>B1 Sluiceway PIT</t>
  </si>
  <si>
    <t>D</t>
  </si>
  <si>
    <t>Bird Sprinkler Deficiency Correction and Avian Wire Design Feasibility Report</t>
  </si>
  <si>
    <t>Lower River PIT Trawl</t>
  </si>
  <si>
    <t>McNarry TSW - Permanence</t>
  </si>
  <si>
    <t>Deficiency correction</t>
  </si>
  <si>
    <t>Juvenile bypass facility - Phase 1a (Gatewell to Separator)</t>
  </si>
  <si>
    <t>BONN Floating Orifice Gates Bulkheads</t>
  </si>
  <si>
    <t>Implementation of DCCO EIS - depredation, monitoring and terrain modifications</t>
  </si>
  <si>
    <t>Turbine Survival Program</t>
  </si>
  <si>
    <t xml:space="preserve">Juvenile bypass facility - Phase 1a and 1b </t>
  </si>
  <si>
    <t>Mod contingency, closeout - SA/EDC &amp; commissioning</t>
  </si>
  <si>
    <t>LMN</t>
  </si>
  <si>
    <t>LMN Outfall Primary Bypass Pipe Expansion Joint Deficiency Correction</t>
  </si>
  <si>
    <t>Funding included under FCRPS Court Ordered Spill Evaluation (Scope TBD) / cost to be broken out once studies are scoped</t>
  </si>
  <si>
    <t xml:space="preserve">Spillway PIT Tag Detection - Post Construction </t>
  </si>
  <si>
    <t>Turbine Passage Survival program - Ice Harbor Test Turbine Post Construction Evaluation Unit 2 / prep for Unit 3</t>
  </si>
  <si>
    <t>28b</t>
  </si>
  <si>
    <t>Performance Verification Monitoring - contract closeout</t>
  </si>
  <si>
    <t>Performance Verification Monitoring - juvneile study</t>
  </si>
  <si>
    <t>Juvenile study / Transmitters for study</t>
  </si>
  <si>
    <t xml:space="preserve">Lower River PIT Trawl  </t>
  </si>
  <si>
    <t>Closeout/locking nuts (mod)</t>
  </si>
  <si>
    <t>Oversight / Closeout (2406?)</t>
  </si>
  <si>
    <t>Work required to support contract in FY19 (added 10-18-17)</t>
  </si>
  <si>
    <t>added $100K for placeholde to initiate PDT (10-18-17)</t>
  </si>
  <si>
    <t xml:space="preserve">Determined M on 9/7/17 SCT              </t>
  </si>
  <si>
    <t>Construction - SA/EDC (new power supply)  Budget reduction on 10-18-17</t>
  </si>
  <si>
    <t xml:space="preserve">Version 3.0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</si>
</sst>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trike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rgb="FF6699FF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theme="4" tint="0.39997558519241921"/>
        <bgColor theme="3" tint="0.59996337778862885"/>
      </patternFill>
    </fill>
    <fill>
      <patternFill patternType="solid">
        <fgColor theme="3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164" fontId="0" fillId="0" borderId="0"/>
    <xf numFmtId="164" fontId="6" fillId="0" borderId="0"/>
    <xf numFmtId="164" fontId="8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1" fillId="0" borderId="0"/>
  </cellStyleXfs>
  <cellXfs count="102">
    <xf numFmtId="164" fontId="0" fillId="0" borderId="0" xfId="0"/>
    <xf numFmtId="164" fontId="0" fillId="0" borderId="0" xfId="0" applyAlignment="1">
      <alignment wrapText="1"/>
    </xf>
    <xf numFmtId="164" fontId="3" fillId="2" borderId="1" xfId="0" applyFont="1" applyFill="1" applyBorder="1" applyAlignment="1">
      <alignment horizontal="center" wrapText="1"/>
    </xf>
    <xf numFmtId="164" fontId="3" fillId="3" borderId="1" xfId="0" applyFont="1" applyFill="1" applyBorder="1" applyAlignment="1">
      <alignment horizontal="center" wrapText="1"/>
    </xf>
    <xf numFmtId="164" fontId="0" fillId="0" borderId="1" xfId="0" applyBorder="1"/>
    <xf numFmtId="164" fontId="0" fillId="0" borderId="1" xfId="0" applyBorder="1" applyAlignment="1">
      <alignment wrapText="1"/>
    </xf>
    <xf numFmtId="3" fontId="0" fillId="0" borderId="0" xfId="0" applyNumberFormat="1"/>
    <xf numFmtId="164" fontId="4" fillId="0" borderId="1" xfId="0" applyFont="1" applyFill="1" applyBorder="1" applyAlignment="1">
      <alignment horizontal="center" vertical="top" wrapText="1"/>
    </xf>
    <xf numFmtId="164" fontId="4" fillId="0" borderId="1" xfId="0" applyFont="1" applyFill="1" applyBorder="1" applyAlignment="1">
      <alignment vertical="top" wrapText="1"/>
    </xf>
    <xf numFmtId="164" fontId="2" fillId="0" borderId="0" xfId="0" applyNumberFormat="1" applyFont="1" applyAlignment="1">
      <alignment horizontal="left" wrapText="1"/>
    </xf>
    <xf numFmtId="164" fontId="5" fillId="0" borderId="0" xfId="0" applyFont="1" applyAlignment="1"/>
    <xf numFmtId="3" fontId="0" fillId="0" borderId="1" xfId="0" applyNumberFormat="1" applyFill="1" applyBorder="1"/>
    <xf numFmtId="164" fontId="0" fillId="0" borderId="0" xfId="0" applyBorder="1" applyAlignment="1">
      <alignment wrapText="1"/>
    </xf>
    <xf numFmtId="164" fontId="3" fillId="9" borderId="1" xfId="0" applyFont="1" applyFill="1" applyBorder="1" applyAlignment="1">
      <alignment horizontal="center" wrapText="1"/>
    </xf>
    <xf numFmtId="164" fontId="0" fillId="7" borderId="0" xfId="0" applyFill="1"/>
    <xf numFmtId="164" fontId="0" fillId="11" borderId="3" xfId="0" applyFill="1" applyBorder="1" applyAlignment="1">
      <alignment horizontal="center"/>
    </xf>
    <xf numFmtId="164" fontId="0" fillId="11" borderId="3" xfId="0" applyFill="1" applyBorder="1"/>
    <xf numFmtId="164" fontId="0" fillId="0" borderId="0" xfId="0" applyAlignment="1">
      <alignment horizontal="center"/>
    </xf>
    <xf numFmtId="164" fontId="0" fillId="7" borderId="3" xfId="0" applyFill="1" applyBorder="1" applyAlignment="1">
      <alignment horizontal="center"/>
    </xf>
    <xf numFmtId="164" fontId="0" fillId="0" borderId="1" xfId="0" applyFill="1" applyBorder="1" applyAlignment="1">
      <alignment horizontal="center"/>
    </xf>
    <xf numFmtId="164" fontId="0" fillId="0" borderId="1" xfId="0" applyFill="1" applyBorder="1" applyAlignment="1">
      <alignment wrapText="1"/>
    </xf>
    <xf numFmtId="164" fontId="7" fillId="0" borderId="1" xfId="0" applyFont="1" applyFill="1" applyBorder="1" applyAlignment="1">
      <alignment horizontal="center"/>
    </xf>
    <xf numFmtId="164" fontId="3" fillId="9" borderId="2" xfId="0" applyFont="1" applyFill="1" applyBorder="1" applyAlignment="1">
      <alignment wrapText="1"/>
    </xf>
    <xf numFmtId="164" fontId="0" fillId="7" borderId="1" xfId="0" applyFill="1" applyBorder="1" applyAlignment="1">
      <alignment wrapText="1"/>
    </xf>
    <xf numFmtId="164" fontId="2" fillId="0" borderId="0" xfId="0" applyFont="1" applyBorder="1" applyAlignment="1">
      <alignment wrapText="1"/>
    </xf>
    <xf numFmtId="164" fontId="2" fillId="11" borderId="3" xfId="0" applyFont="1" applyFill="1" applyBorder="1" applyAlignment="1">
      <alignment horizontal="left" wrapText="1"/>
    </xf>
    <xf numFmtId="164" fontId="2" fillId="0" borderId="0" xfId="0" applyFont="1" applyFill="1" applyBorder="1" applyAlignment="1">
      <alignment wrapText="1"/>
    </xf>
    <xf numFmtId="164" fontId="4" fillId="0" borderId="1" xfId="0" applyFont="1" applyFill="1" applyBorder="1" applyAlignment="1">
      <alignment horizontal="center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9" fillId="0" borderId="1" xfId="3" applyFill="1" applyBorder="1" applyAlignment="1" applyProtection="1">
      <alignment horizontal="center"/>
    </xf>
    <xf numFmtId="164" fontId="9" fillId="0" borderId="1" xfId="3" applyFill="1" applyBorder="1" applyAlignment="1" applyProtection="1">
      <alignment horizontal="center" vertical="top" wrapText="1"/>
    </xf>
    <xf numFmtId="164" fontId="9" fillId="0" borderId="1" xfId="3" applyFill="1" applyBorder="1" applyAlignment="1" applyProtection="1">
      <alignment horizontal="center" vertical="top"/>
    </xf>
    <xf numFmtId="164" fontId="0" fillId="7" borderId="0" xfId="0" applyFill="1" applyAlignment="1">
      <alignment wrapText="1"/>
    </xf>
    <xf numFmtId="164" fontId="0" fillId="13" borderId="3" xfId="0" applyFill="1" applyBorder="1" applyAlignment="1">
      <alignment wrapText="1"/>
    </xf>
    <xf numFmtId="164" fontId="0" fillId="13" borderId="4" xfId="0" applyFill="1" applyBorder="1" applyAlignment="1">
      <alignment wrapText="1"/>
    </xf>
    <xf numFmtId="164" fontId="3" fillId="5" borderId="1" xfId="0" applyFont="1" applyFill="1" applyBorder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4" fillId="0" borderId="1" xfId="0" applyFont="1" applyFill="1" applyBorder="1" applyAlignment="1">
      <alignment horizontal="center" wrapText="1"/>
    </xf>
    <xf numFmtId="165" fontId="0" fillId="0" borderId="1" xfId="0" applyNumberFormat="1" applyFill="1" applyBorder="1" applyAlignment="1">
      <alignment horizontal="center"/>
    </xf>
    <xf numFmtId="164" fontId="0" fillId="0" borderId="0" xfId="0" applyFill="1" applyBorder="1"/>
    <xf numFmtId="164" fontId="10" fillId="0" borderId="1" xfId="3" applyFont="1" applyFill="1" applyBorder="1" applyAlignment="1" applyProtection="1">
      <alignment horizontal="center" vertical="top" wrapText="1"/>
    </xf>
    <xf numFmtId="3" fontId="0" fillId="0" borderId="1" xfId="0" applyNumberFormat="1" applyFont="1" applyFill="1" applyBorder="1"/>
    <xf numFmtId="0" fontId="5" fillId="0" borderId="0" xfId="0" applyNumberFormat="1" applyFont="1" applyAlignment="1">
      <alignment horizontal="left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center" wrapText="1"/>
    </xf>
    <xf numFmtId="0" fontId="0" fillId="7" borderId="6" xfId="0" applyNumberFormat="1" applyFill="1" applyBorder="1"/>
    <xf numFmtId="0" fontId="0" fillId="0" borderId="1" xfId="0" applyNumberFormat="1" applyBorder="1"/>
    <xf numFmtId="0" fontId="0" fillId="7" borderId="2" xfId="0" applyNumberFormat="1" applyFill="1" applyBorder="1"/>
    <xf numFmtId="0" fontId="0" fillId="0" borderId="1" xfId="0" applyNumberFormat="1" applyFill="1" applyBorder="1"/>
    <xf numFmtId="0" fontId="0" fillId="0" borderId="1" xfId="0" applyNumberFormat="1" applyFont="1" applyFill="1" applyBorder="1"/>
    <xf numFmtId="0" fontId="0" fillId="0" borderId="0" xfId="0" applyNumberFormat="1" applyAlignment="1">
      <alignment wrapText="1"/>
    </xf>
    <xf numFmtId="0" fontId="3" fillId="4" borderId="1" xfId="0" applyNumberFormat="1" applyFont="1" applyFill="1" applyBorder="1" applyAlignment="1">
      <alignment horizontal="center" wrapText="1"/>
    </xf>
    <xf numFmtId="0" fontId="3" fillId="8" borderId="1" xfId="0" applyNumberFormat="1" applyFont="1" applyFill="1" applyBorder="1" applyAlignment="1">
      <alignment wrapText="1"/>
    </xf>
    <xf numFmtId="0" fontId="0" fillId="7" borderId="3" xfId="0" applyNumberFormat="1" applyFill="1" applyBorder="1"/>
    <xf numFmtId="0" fontId="0" fillId="7" borderId="0" xfId="0" applyNumberFormat="1" applyFill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11" borderId="3" xfId="0" applyNumberFormat="1" applyFill="1" applyBorder="1" applyAlignment="1">
      <alignment horizontal="center"/>
    </xf>
    <xf numFmtId="0" fontId="0" fillId="12" borderId="3" xfId="0" applyNumberFormat="1" applyFill="1" applyBorder="1" applyAlignment="1">
      <alignment horizontal="center"/>
    </xf>
    <xf numFmtId="0" fontId="0" fillId="10" borderId="3" xfId="0" applyNumberFormat="1" applyFill="1" applyBorder="1" applyAlignment="1">
      <alignment horizontal="center"/>
    </xf>
    <xf numFmtId="0" fontId="0" fillId="7" borderId="3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wrapText="1"/>
    </xf>
    <xf numFmtId="164" fontId="0" fillId="0" borderId="1" xfId="0" applyFill="1" applyBorder="1"/>
    <xf numFmtId="164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/>
    <xf numFmtId="3" fontId="0" fillId="0" borderId="0" xfId="0" applyNumberFormat="1" applyFill="1"/>
    <xf numFmtId="164" fontId="0" fillId="0" borderId="0" xfId="0" applyFill="1"/>
    <xf numFmtId="164" fontId="2" fillId="0" borderId="5" xfId="0" applyFont="1" applyBorder="1" applyAlignment="1">
      <alignment wrapText="1"/>
    </xf>
    <xf numFmtId="164" fontId="3" fillId="9" borderId="1" xfId="0" applyFont="1" applyFill="1" applyBorder="1" applyAlignment="1">
      <alignment wrapText="1"/>
    </xf>
    <xf numFmtId="164" fontId="0" fillId="7" borderId="7" xfId="0" applyFill="1" applyBorder="1" applyAlignment="1">
      <alignment wrapText="1"/>
    </xf>
    <xf numFmtId="1" fontId="0" fillId="0" borderId="1" xfId="0" applyNumberFormat="1" applyFont="1" applyFill="1" applyBorder="1"/>
    <xf numFmtId="164" fontId="0" fillId="0" borderId="4" xfId="0" applyFill="1" applyBorder="1" applyAlignment="1">
      <alignment wrapText="1"/>
    </xf>
    <xf numFmtId="3" fontId="0" fillId="0" borderId="0" xfId="0" applyNumberFormat="1" applyFont="1" applyFill="1" applyBorder="1"/>
    <xf numFmtId="164" fontId="0" fillId="0" borderId="0" xfId="0" applyBorder="1"/>
    <xf numFmtId="0" fontId="0" fillId="0" borderId="0" xfId="0" applyNumberFormat="1" applyFont="1" applyFill="1" applyBorder="1"/>
    <xf numFmtId="164" fontId="0" fillId="0" borderId="0" xfId="0" applyFill="1" applyBorder="1" applyAlignment="1">
      <alignment wrapText="1"/>
    </xf>
    <xf numFmtId="0" fontId="0" fillId="0" borderId="1" xfId="0" applyNumberFormat="1" applyFont="1" applyFill="1" applyBorder="1" applyAlignment="1">
      <alignment horizontal="right"/>
    </xf>
    <xf numFmtId="164" fontId="0" fillId="0" borderId="1" xfId="0" applyFill="1" applyBorder="1" applyAlignment="1">
      <alignment horizontal="right"/>
    </xf>
    <xf numFmtId="164" fontId="0" fillId="0" borderId="1" xfId="0" applyBorder="1" applyAlignment="1">
      <alignment horizontal="right"/>
    </xf>
    <xf numFmtId="164" fontId="0" fillId="7" borderId="3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 wrapText="1"/>
    </xf>
    <xf numFmtId="165" fontId="0" fillId="0" borderId="1" xfId="0" applyNumberFormat="1" applyFill="1" applyBorder="1" applyAlignment="1">
      <alignment horizontal="right" wrapText="1"/>
    </xf>
    <xf numFmtId="164" fontId="4" fillId="0" borderId="0" xfId="0" applyFont="1" applyFill="1" applyBorder="1" applyAlignment="1">
      <alignment horizontal="center" wrapText="1"/>
    </xf>
    <xf numFmtId="164" fontId="4" fillId="0" borderId="0" xfId="0" applyFont="1" applyFill="1" applyBorder="1" applyAlignment="1">
      <alignment vertical="top" wrapText="1"/>
    </xf>
    <xf numFmtId="3" fontId="0" fillId="0" borderId="4" xfId="0" applyNumberFormat="1" applyFont="1" applyFill="1" applyBorder="1"/>
    <xf numFmtId="164" fontId="0" fillId="0" borderId="4" xfId="0" applyBorder="1" applyAlignment="1">
      <alignment wrapText="1"/>
    </xf>
    <xf numFmtId="3" fontId="0" fillId="0" borderId="0" xfId="0" applyNumberFormat="1" applyBorder="1"/>
    <xf numFmtId="3" fontId="2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164" fontId="3" fillId="6" borderId="2" xfId="0" applyFont="1" applyFill="1" applyBorder="1" applyAlignment="1">
      <alignment horizontal="center" wrapText="1"/>
    </xf>
    <xf numFmtId="164" fontId="3" fillId="6" borderId="3" xfId="0" applyFont="1" applyFill="1" applyBorder="1" applyAlignment="1">
      <alignment horizontal="center" wrapText="1"/>
    </xf>
    <xf numFmtId="164" fontId="0" fillId="7" borderId="3" xfId="0" applyFill="1" applyBorder="1" applyAlignment="1">
      <alignment wrapText="1"/>
    </xf>
  </cellXfs>
  <cellStyles count="5">
    <cellStyle name="Hyperlink" xfId="3" builtinId="8"/>
    <cellStyle name="Normal" xfId="0" builtinId="0"/>
    <cellStyle name="Normal 2" xfId="1"/>
    <cellStyle name="Normal 3" xfId="2"/>
    <cellStyle name="Normal 3 2" xfId="4"/>
  </cellStyles>
  <dxfs count="0"/>
  <tableStyles count="0" defaultTableStyle="TableStyleMedium9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="85" zoomScaleNormal="85" workbookViewId="0">
      <pane xSplit="6" ySplit="7" topLeftCell="G31" activePane="bottomRight" state="frozen"/>
      <selection pane="topRight" activeCell="H1" sqref="H1"/>
      <selection pane="bottomLeft" activeCell="A8" sqref="A8"/>
      <selection pane="bottomRight" activeCell="H3" sqref="H3"/>
    </sheetView>
  </sheetViews>
  <sheetFormatPr defaultRowHeight="12.75" x14ac:dyDescent="0.2"/>
  <cols>
    <col min="1" max="1" width="6" style="44" customWidth="1"/>
    <col min="2" max="2" width="21" style="17" customWidth="1"/>
    <col min="3" max="3" width="15" hidden="1" customWidth="1"/>
    <col min="4" max="4" width="34.42578125" hidden="1" customWidth="1"/>
    <col min="5" max="5" width="34.85546875" hidden="1" customWidth="1"/>
    <col min="6" max="6" width="34.7109375" style="1" customWidth="1"/>
    <col min="7" max="8" width="11" customWidth="1"/>
    <col min="9" max="16" width="10.28515625" style="44" customWidth="1"/>
    <col min="17" max="17" width="13.5703125" style="44" customWidth="1"/>
    <col min="18" max="18" width="11.140625" style="51" customWidth="1"/>
    <col min="19" max="20" width="8.85546875" style="44" customWidth="1"/>
    <col min="21" max="21" width="8.85546875" customWidth="1"/>
    <col min="22" max="22" width="36.85546875" style="1" customWidth="1"/>
    <col min="23" max="23" width="29" style="1" customWidth="1"/>
    <col min="24" max="24" width="8.85546875" hidden="1" customWidth="1"/>
    <col min="25" max="25" width="16.28515625" style="6" customWidth="1"/>
  </cols>
  <sheetData>
    <row r="1" spans="1:25" ht="20.25" x14ac:dyDescent="0.3">
      <c r="A1" s="43" t="s">
        <v>45</v>
      </c>
      <c r="C1" s="10"/>
      <c r="D1" s="10"/>
      <c r="E1" s="10"/>
      <c r="F1" s="12"/>
    </row>
    <row r="2" spans="1:25" ht="44.25" customHeight="1" x14ac:dyDescent="0.2">
      <c r="B2" s="37">
        <v>43053</v>
      </c>
      <c r="C2" s="9"/>
      <c r="D2" s="9"/>
      <c r="E2" s="9"/>
      <c r="F2" s="24" t="s">
        <v>114</v>
      </c>
    </row>
    <row r="3" spans="1:25" x14ac:dyDescent="0.2">
      <c r="B3" s="37" t="s">
        <v>152</v>
      </c>
      <c r="C3" s="9"/>
      <c r="D3" s="9"/>
      <c r="E3" s="9"/>
      <c r="F3" s="26" t="s">
        <v>75</v>
      </c>
    </row>
    <row r="4" spans="1:25" x14ac:dyDescent="0.2">
      <c r="B4" s="37"/>
      <c r="C4" s="9"/>
      <c r="D4" s="9"/>
      <c r="E4" s="9"/>
      <c r="F4" s="26" t="s">
        <v>74</v>
      </c>
    </row>
    <row r="5" spans="1:25" x14ac:dyDescent="0.2">
      <c r="F5" s="74" t="s">
        <v>48</v>
      </c>
    </row>
    <row r="6" spans="1:25" ht="102" x14ac:dyDescent="0.2">
      <c r="A6" s="45" t="s">
        <v>13</v>
      </c>
      <c r="B6" s="2" t="s">
        <v>1</v>
      </c>
      <c r="C6" s="2" t="s">
        <v>14</v>
      </c>
      <c r="D6" s="2" t="s">
        <v>15</v>
      </c>
      <c r="E6" s="2" t="s">
        <v>31</v>
      </c>
      <c r="F6" s="2" t="s">
        <v>0</v>
      </c>
      <c r="G6" s="3" t="s">
        <v>49</v>
      </c>
      <c r="H6" s="3" t="s">
        <v>50</v>
      </c>
      <c r="I6" s="52" t="s">
        <v>16</v>
      </c>
      <c r="J6" s="53" t="s">
        <v>17</v>
      </c>
      <c r="K6" s="53" t="s">
        <v>18</v>
      </c>
      <c r="L6" s="53" t="s">
        <v>19</v>
      </c>
      <c r="M6" s="53" t="s">
        <v>20</v>
      </c>
      <c r="N6" s="53" t="s">
        <v>21</v>
      </c>
      <c r="O6" s="53" t="s">
        <v>22</v>
      </c>
      <c r="P6" s="53" t="s">
        <v>23</v>
      </c>
      <c r="Q6" s="53" t="s">
        <v>24</v>
      </c>
      <c r="R6" s="53" t="s">
        <v>25</v>
      </c>
      <c r="S6" s="53" t="s">
        <v>26</v>
      </c>
      <c r="T6" s="53" t="s">
        <v>27</v>
      </c>
      <c r="U6" s="13" t="s">
        <v>51</v>
      </c>
      <c r="V6" s="22" t="s">
        <v>42</v>
      </c>
      <c r="W6" s="36" t="s">
        <v>33</v>
      </c>
    </row>
    <row r="7" spans="1:25" x14ac:dyDescent="0.2">
      <c r="A7" s="46"/>
      <c r="B7" s="99" t="s">
        <v>6</v>
      </c>
      <c r="C7" s="100"/>
      <c r="D7" s="100"/>
      <c r="E7" s="100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54"/>
      <c r="T7" s="55"/>
      <c r="U7" s="14"/>
      <c r="V7" s="33"/>
      <c r="W7" s="23"/>
      <c r="X7" t="s">
        <v>35</v>
      </c>
    </row>
    <row r="8" spans="1:25" x14ac:dyDescent="0.2">
      <c r="A8" s="49">
        <v>1</v>
      </c>
      <c r="B8" s="19" t="s">
        <v>6</v>
      </c>
      <c r="C8" s="68"/>
      <c r="D8" s="68"/>
      <c r="E8" s="68"/>
      <c r="F8" s="69" t="s">
        <v>7</v>
      </c>
      <c r="G8" s="71">
        <v>15982</v>
      </c>
      <c r="H8" s="71">
        <f>G8</f>
        <v>15982</v>
      </c>
      <c r="I8" s="70" t="s">
        <v>29</v>
      </c>
      <c r="J8" s="70"/>
      <c r="K8" s="70"/>
      <c r="L8" s="70"/>
      <c r="M8" s="70"/>
      <c r="N8" s="70"/>
      <c r="O8" s="70"/>
      <c r="P8" s="70"/>
      <c r="Q8" s="62"/>
      <c r="R8" s="65"/>
      <c r="S8" s="62"/>
      <c r="T8" s="62"/>
      <c r="U8" s="19" t="str">
        <f>IF(I8="Y","M", AVERAGEA(J8:T8))</f>
        <v>M</v>
      </c>
      <c r="V8" s="20"/>
      <c r="W8" s="20"/>
      <c r="X8" t="s">
        <v>36</v>
      </c>
    </row>
    <row r="9" spans="1:25" x14ac:dyDescent="0.2">
      <c r="A9" s="49">
        <v>2</v>
      </c>
      <c r="B9" s="19" t="s">
        <v>32</v>
      </c>
      <c r="C9" s="68"/>
      <c r="D9" s="68"/>
      <c r="E9" s="68"/>
      <c r="F9" s="69" t="s">
        <v>34</v>
      </c>
      <c r="G9" s="71">
        <v>4632</v>
      </c>
      <c r="H9" s="71">
        <f>G9+H8</f>
        <v>20614</v>
      </c>
      <c r="I9" s="70" t="s">
        <v>29</v>
      </c>
      <c r="J9" s="70"/>
      <c r="K9" s="70"/>
      <c r="L9" s="70"/>
      <c r="M9" s="70"/>
      <c r="N9" s="70"/>
      <c r="O9" s="70"/>
      <c r="P9" s="70"/>
      <c r="Q9" s="62"/>
      <c r="R9" s="65"/>
      <c r="S9" s="62"/>
      <c r="T9" s="62"/>
      <c r="U9" s="19" t="s">
        <v>30</v>
      </c>
      <c r="V9" s="20"/>
      <c r="W9" s="20"/>
      <c r="X9" t="s">
        <v>37</v>
      </c>
    </row>
    <row r="10" spans="1:25" x14ac:dyDescent="0.2">
      <c r="A10" s="47"/>
      <c r="B10" s="28"/>
      <c r="C10" s="4"/>
      <c r="D10" s="4"/>
      <c r="E10" s="4"/>
      <c r="F10" s="5"/>
      <c r="G10" s="29"/>
      <c r="H10" s="29"/>
      <c r="I10" s="47"/>
      <c r="J10" s="56"/>
      <c r="K10" s="56"/>
      <c r="L10" s="56"/>
      <c r="M10" s="56"/>
      <c r="N10" s="56"/>
      <c r="O10" s="56"/>
      <c r="P10" s="56"/>
      <c r="Q10" s="56"/>
      <c r="R10" s="57"/>
      <c r="S10" s="56"/>
      <c r="T10" s="56"/>
      <c r="U10" s="28"/>
      <c r="V10" s="5"/>
      <c r="W10" s="5"/>
    </row>
    <row r="11" spans="1:25" x14ac:dyDescent="0.2">
      <c r="A11" s="48"/>
      <c r="B11" s="15"/>
      <c r="C11" s="16"/>
      <c r="D11" s="16"/>
      <c r="E11" s="16"/>
      <c r="F11" s="25" t="s">
        <v>28</v>
      </c>
      <c r="G11" s="15"/>
      <c r="H11" s="15"/>
      <c r="I11" s="58"/>
      <c r="J11" s="58"/>
      <c r="K11" s="58"/>
      <c r="L11" s="58"/>
      <c r="M11" s="58"/>
      <c r="N11" s="58"/>
      <c r="O11" s="58"/>
      <c r="P11" s="58"/>
      <c r="Q11" s="59"/>
      <c r="R11" s="60"/>
      <c r="S11" s="61"/>
      <c r="T11" s="61"/>
      <c r="U11" s="18"/>
      <c r="V11" s="34"/>
      <c r="W11" s="35"/>
    </row>
    <row r="12" spans="1:25" ht="25.15" customHeight="1" x14ac:dyDescent="0.2">
      <c r="A12" s="49">
        <f>A9+1</f>
        <v>3</v>
      </c>
      <c r="B12" s="38" t="s">
        <v>2</v>
      </c>
      <c r="C12" s="8" t="s">
        <v>41</v>
      </c>
      <c r="D12" s="31"/>
      <c r="E12" s="7"/>
      <c r="F12" s="8" t="s">
        <v>41</v>
      </c>
      <c r="G12" s="11">
        <v>800</v>
      </c>
      <c r="H12" s="11">
        <f>G12+H9</f>
        <v>21414</v>
      </c>
      <c r="I12" s="62" t="s">
        <v>29</v>
      </c>
      <c r="J12" s="62"/>
      <c r="K12" s="62"/>
      <c r="L12" s="62"/>
      <c r="M12" s="62"/>
      <c r="N12" s="62"/>
      <c r="O12" s="62"/>
      <c r="P12" s="62"/>
      <c r="Q12" s="62"/>
      <c r="R12" s="65"/>
      <c r="S12" s="62"/>
      <c r="T12" s="62"/>
      <c r="U12" s="39" t="s">
        <v>30</v>
      </c>
      <c r="V12" s="20" t="s">
        <v>77</v>
      </c>
      <c r="W12" s="20"/>
      <c r="X12" s="6" t="s">
        <v>36</v>
      </c>
      <c r="Y12" s="72"/>
    </row>
    <row r="13" spans="1:25" ht="25.15" customHeight="1" x14ac:dyDescent="0.2">
      <c r="A13" s="50">
        <f>A12+1</f>
        <v>4</v>
      </c>
      <c r="B13" s="38" t="s">
        <v>2</v>
      </c>
      <c r="C13" s="8" t="s">
        <v>52</v>
      </c>
      <c r="D13" s="41"/>
      <c r="E13" s="7"/>
      <c r="F13" s="8" t="s">
        <v>121</v>
      </c>
      <c r="G13" s="42">
        <v>3500</v>
      </c>
      <c r="H13" s="42">
        <f>G13+H12</f>
        <v>24914</v>
      </c>
      <c r="I13" s="63"/>
      <c r="J13" s="63">
        <v>3</v>
      </c>
      <c r="K13" s="63" t="s">
        <v>125</v>
      </c>
      <c r="L13" s="63"/>
      <c r="M13" s="63"/>
      <c r="N13" s="63"/>
      <c r="O13" s="63">
        <v>4</v>
      </c>
      <c r="P13" s="63">
        <v>5</v>
      </c>
      <c r="Q13" s="63">
        <v>5</v>
      </c>
      <c r="R13" s="66"/>
      <c r="S13" s="63">
        <v>4</v>
      </c>
      <c r="T13" s="62">
        <v>5</v>
      </c>
      <c r="U13" s="39">
        <f>AVERAGE(J13:T13)</f>
        <v>4.333333333333333</v>
      </c>
      <c r="V13" s="20" t="s">
        <v>132</v>
      </c>
      <c r="W13" s="67"/>
      <c r="X13" s="6" t="s">
        <v>36</v>
      </c>
    </row>
    <row r="14" spans="1:25" ht="25.15" customHeight="1" x14ac:dyDescent="0.2">
      <c r="A14" s="50">
        <f t="shared" ref="A14:A19" si="0">A13+1</f>
        <v>5</v>
      </c>
      <c r="B14" s="19" t="s">
        <v>3</v>
      </c>
      <c r="C14" s="20" t="s">
        <v>53</v>
      </c>
      <c r="D14" s="41"/>
      <c r="E14" s="7"/>
      <c r="F14" s="20" t="s">
        <v>53</v>
      </c>
      <c r="G14" s="42">
        <v>1300</v>
      </c>
      <c r="H14" s="42">
        <f t="shared" ref="H14:H43" si="1">G14+H13</f>
        <v>26214</v>
      </c>
      <c r="I14" s="63" t="s">
        <v>29</v>
      </c>
      <c r="J14" s="63"/>
      <c r="K14" s="63"/>
      <c r="L14" s="63"/>
      <c r="M14" s="63"/>
      <c r="N14" s="63"/>
      <c r="O14" s="63"/>
      <c r="P14" s="63"/>
      <c r="Q14" s="63"/>
      <c r="R14" s="66"/>
      <c r="S14" s="63"/>
      <c r="T14" s="62"/>
      <c r="U14" s="39" t="s">
        <v>30</v>
      </c>
      <c r="V14" s="20" t="s">
        <v>79</v>
      </c>
      <c r="W14" s="67"/>
      <c r="X14" s="6"/>
    </row>
    <row r="15" spans="1:25" ht="25.15" customHeight="1" x14ac:dyDescent="0.2">
      <c r="A15" s="50">
        <v>6</v>
      </c>
      <c r="B15" s="19" t="s">
        <v>3</v>
      </c>
      <c r="C15" s="20"/>
      <c r="D15" s="41"/>
      <c r="E15" s="7"/>
      <c r="F15" s="20" t="s">
        <v>111</v>
      </c>
      <c r="G15" s="42">
        <v>80</v>
      </c>
      <c r="H15" s="42">
        <f>H14+G15</f>
        <v>26294</v>
      </c>
      <c r="I15" s="63" t="s">
        <v>29</v>
      </c>
      <c r="J15" s="63"/>
      <c r="K15" s="63"/>
      <c r="L15" s="63"/>
      <c r="M15" s="63"/>
      <c r="N15" s="63"/>
      <c r="O15" s="63"/>
      <c r="P15" s="63"/>
      <c r="Q15" s="63"/>
      <c r="R15" s="66"/>
      <c r="S15" s="63"/>
      <c r="T15" s="62"/>
      <c r="U15" s="39" t="s">
        <v>30</v>
      </c>
      <c r="V15" s="20" t="s">
        <v>112</v>
      </c>
      <c r="W15" s="67"/>
      <c r="X15" s="6"/>
    </row>
    <row r="16" spans="1:25" ht="25.15" customHeight="1" x14ac:dyDescent="0.2">
      <c r="A16" s="50">
        <v>7</v>
      </c>
      <c r="B16" s="19" t="s">
        <v>4</v>
      </c>
      <c r="C16" s="20" t="s">
        <v>40</v>
      </c>
      <c r="D16" s="41"/>
      <c r="E16" s="7"/>
      <c r="F16" s="20" t="s">
        <v>40</v>
      </c>
      <c r="G16" s="42">
        <v>5000</v>
      </c>
      <c r="H16" s="42">
        <f>H15+G16</f>
        <v>31294</v>
      </c>
      <c r="I16" s="63" t="s">
        <v>29</v>
      </c>
      <c r="J16" s="63"/>
      <c r="K16" s="63"/>
      <c r="L16" s="63"/>
      <c r="M16" s="63"/>
      <c r="N16" s="63"/>
      <c r="O16" s="63"/>
      <c r="P16" s="63"/>
      <c r="Q16" s="63"/>
      <c r="R16" s="66"/>
      <c r="S16" s="63"/>
      <c r="T16" s="62"/>
      <c r="U16" s="39" t="s">
        <v>30</v>
      </c>
      <c r="V16" s="20" t="s">
        <v>80</v>
      </c>
      <c r="W16" s="67"/>
      <c r="X16" s="6"/>
    </row>
    <row r="17" spans="1:25" ht="34.5" customHeight="1" x14ac:dyDescent="0.2">
      <c r="A17" s="50">
        <v>8</v>
      </c>
      <c r="B17" s="27" t="s">
        <v>5</v>
      </c>
      <c r="C17" s="8" t="s">
        <v>54</v>
      </c>
      <c r="D17" s="31"/>
      <c r="E17" s="40"/>
      <c r="F17" s="8" t="s">
        <v>127</v>
      </c>
      <c r="G17" s="42">
        <v>1600</v>
      </c>
      <c r="H17" s="42">
        <f>H16+G17</f>
        <v>32894</v>
      </c>
      <c r="I17" s="62"/>
      <c r="J17" s="62">
        <v>4</v>
      </c>
      <c r="K17" s="62">
        <v>3</v>
      </c>
      <c r="L17" s="62">
        <v>5</v>
      </c>
      <c r="M17" s="62"/>
      <c r="N17" s="62"/>
      <c r="O17" s="62">
        <v>4</v>
      </c>
      <c r="P17" s="62">
        <v>3</v>
      </c>
      <c r="Q17" s="62">
        <v>5</v>
      </c>
      <c r="R17" s="65"/>
      <c r="S17" s="62">
        <v>5</v>
      </c>
      <c r="T17" s="62">
        <v>5</v>
      </c>
      <c r="U17" s="39">
        <f>AVERAGE(J17:T17)</f>
        <v>4.25</v>
      </c>
      <c r="V17" s="20" t="s">
        <v>81</v>
      </c>
      <c r="W17" s="20"/>
      <c r="X17" s="6" t="s">
        <v>36</v>
      </c>
    </row>
    <row r="18" spans="1:25" ht="25.5" x14ac:dyDescent="0.2">
      <c r="A18" s="50">
        <f t="shared" si="0"/>
        <v>9</v>
      </c>
      <c r="B18" s="19" t="s">
        <v>5</v>
      </c>
      <c r="C18" s="20" t="s">
        <v>12</v>
      </c>
      <c r="D18" s="32"/>
      <c r="E18" s="32"/>
      <c r="F18" s="20" t="s">
        <v>12</v>
      </c>
      <c r="G18" s="42">
        <v>200</v>
      </c>
      <c r="H18" s="42">
        <f t="shared" si="1"/>
        <v>33094</v>
      </c>
      <c r="I18" s="62"/>
      <c r="J18" s="62">
        <v>4</v>
      </c>
      <c r="K18" s="62">
        <v>3</v>
      </c>
      <c r="L18" s="62">
        <v>4</v>
      </c>
      <c r="M18" s="62"/>
      <c r="N18" s="62"/>
      <c r="O18" s="62">
        <v>4</v>
      </c>
      <c r="P18" s="62">
        <v>4</v>
      </c>
      <c r="Q18" s="62">
        <v>5</v>
      </c>
      <c r="R18" s="65"/>
      <c r="S18" s="62">
        <v>4</v>
      </c>
      <c r="T18" s="62">
        <v>4</v>
      </c>
      <c r="U18" s="39">
        <f>AVERAGE(J18:T18)</f>
        <v>4</v>
      </c>
      <c r="V18" s="20" t="s">
        <v>82</v>
      </c>
      <c r="W18" s="20"/>
      <c r="X18" s="6" t="s">
        <v>38</v>
      </c>
    </row>
    <row r="19" spans="1:25" ht="25.5" x14ac:dyDescent="0.2">
      <c r="A19" s="50">
        <f t="shared" si="0"/>
        <v>10</v>
      </c>
      <c r="B19" s="19" t="s">
        <v>5</v>
      </c>
      <c r="C19" s="5" t="s">
        <v>133</v>
      </c>
      <c r="D19" s="32"/>
      <c r="E19" s="32"/>
      <c r="F19" s="5" t="s">
        <v>133</v>
      </c>
      <c r="G19" s="42">
        <v>250</v>
      </c>
      <c r="H19" s="42">
        <f t="shared" si="1"/>
        <v>33344</v>
      </c>
      <c r="I19" s="62" t="s">
        <v>29</v>
      </c>
      <c r="J19" s="62"/>
      <c r="K19" s="62"/>
      <c r="L19" s="62"/>
      <c r="M19" s="62"/>
      <c r="N19" s="62"/>
      <c r="O19" s="62"/>
      <c r="P19" s="62"/>
      <c r="Q19" s="62"/>
      <c r="R19" s="65"/>
      <c r="S19" s="62"/>
      <c r="T19" s="62"/>
      <c r="U19" s="39" t="s">
        <v>30</v>
      </c>
      <c r="V19" s="20" t="s">
        <v>76</v>
      </c>
      <c r="W19" s="20"/>
      <c r="X19" s="6" t="s">
        <v>38</v>
      </c>
    </row>
    <row r="20" spans="1:25" ht="15" x14ac:dyDescent="0.2">
      <c r="A20" s="50">
        <v>12</v>
      </c>
      <c r="B20" s="19" t="s">
        <v>105</v>
      </c>
      <c r="C20" s="5"/>
      <c r="D20" s="32"/>
      <c r="E20" s="32"/>
      <c r="F20" s="5" t="s">
        <v>104</v>
      </c>
      <c r="G20" s="42">
        <v>50</v>
      </c>
      <c r="H20" s="42">
        <f>H19+G20</f>
        <v>33394</v>
      </c>
      <c r="I20" s="62"/>
      <c r="J20" s="62">
        <v>4</v>
      </c>
      <c r="K20" s="62">
        <v>5</v>
      </c>
      <c r="L20" s="62">
        <v>4</v>
      </c>
      <c r="M20" s="62"/>
      <c r="N20" s="62"/>
      <c r="O20" s="62">
        <v>4</v>
      </c>
      <c r="P20" s="62">
        <v>4</v>
      </c>
      <c r="Q20" s="62">
        <v>5</v>
      </c>
      <c r="R20" s="65"/>
      <c r="S20" s="62">
        <v>4</v>
      </c>
      <c r="T20" s="62">
        <v>4</v>
      </c>
      <c r="U20" s="39">
        <f>AVERAGE(J20:T20)</f>
        <v>4.25</v>
      </c>
      <c r="V20" s="42" t="s">
        <v>109</v>
      </c>
      <c r="W20" s="20"/>
      <c r="X20" s="6"/>
    </row>
    <row r="21" spans="1:25" ht="25.5" x14ac:dyDescent="0.2">
      <c r="A21" s="50">
        <v>13</v>
      </c>
      <c r="B21" s="19" t="s">
        <v>5</v>
      </c>
      <c r="C21" s="20" t="s">
        <v>56</v>
      </c>
      <c r="D21" s="32"/>
      <c r="E21" s="32"/>
      <c r="F21" s="20" t="s">
        <v>56</v>
      </c>
      <c r="G21" s="42">
        <v>800</v>
      </c>
      <c r="H21" s="42">
        <f>H20+G21</f>
        <v>34194</v>
      </c>
      <c r="I21" s="62" t="s">
        <v>29</v>
      </c>
      <c r="J21" s="62"/>
      <c r="K21" s="62"/>
      <c r="L21" s="62"/>
      <c r="M21" s="62"/>
      <c r="N21" s="62"/>
      <c r="O21" s="62"/>
      <c r="P21" s="62"/>
      <c r="Q21" s="62"/>
      <c r="R21" s="65"/>
      <c r="S21" s="62"/>
      <c r="T21" s="62"/>
      <c r="U21" s="39" t="s">
        <v>30</v>
      </c>
      <c r="V21" s="20" t="s">
        <v>83</v>
      </c>
      <c r="W21" s="20"/>
      <c r="X21" s="6"/>
    </row>
    <row r="22" spans="1:25" ht="89.25" x14ac:dyDescent="0.2">
      <c r="A22" s="50">
        <v>14</v>
      </c>
      <c r="B22" s="19" t="s">
        <v>11</v>
      </c>
      <c r="C22" s="20" t="s">
        <v>57</v>
      </c>
      <c r="D22" s="7"/>
      <c r="E22" s="7"/>
      <c r="F22" s="20" t="s">
        <v>126</v>
      </c>
      <c r="G22" s="42">
        <v>750</v>
      </c>
      <c r="H22" s="42">
        <f t="shared" si="1"/>
        <v>34944</v>
      </c>
      <c r="I22" s="62"/>
      <c r="J22" s="62">
        <v>4</v>
      </c>
      <c r="K22" s="62">
        <v>3</v>
      </c>
      <c r="L22" s="62">
        <v>4</v>
      </c>
      <c r="M22" s="62"/>
      <c r="N22" s="62"/>
      <c r="O22" s="62">
        <v>4</v>
      </c>
      <c r="P22" s="62">
        <v>4</v>
      </c>
      <c r="Q22" s="62">
        <v>4</v>
      </c>
      <c r="R22" s="65"/>
      <c r="S22" s="62">
        <v>4</v>
      </c>
      <c r="T22" s="62">
        <v>4</v>
      </c>
      <c r="U22" s="39">
        <f>AVERAGE(J22:T22)</f>
        <v>3.875</v>
      </c>
      <c r="V22" s="20" t="s">
        <v>84</v>
      </c>
      <c r="W22" s="20"/>
      <c r="X22" s="6" t="s">
        <v>36</v>
      </c>
    </row>
    <row r="23" spans="1:25" ht="89.25" x14ac:dyDescent="0.2">
      <c r="A23" s="50">
        <v>15</v>
      </c>
      <c r="B23" s="19" t="s">
        <v>11</v>
      </c>
      <c r="C23" s="20" t="s">
        <v>58</v>
      </c>
      <c r="D23" s="19"/>
      <c r="E23" s="19"/>
      <c r="F23" s="20" t="s">
        <v>128</v>
      </c>
      <c r="G23" s="42">
        <v>200</v>
      </c>
      <c r="H23" s="42">
        <f t="shared" si="1"/>
        <v>35144</v>
      </c>
      <c r="I23" s="62"/>
      <c r="J23" s="62">
        <v>2</v>
      </c>
      <c r="K23" s="62">
        <v>1</v>
      </c>
      <c r="L23" s="62">
        <v>2</v>
      </c>
      <c r="M23" s="62"/>
      <c r="N23" s="62"/>
      <c r="O23" s="62">
        <v>3</v>
      </c>
      <c r="P23" s="62">
        <v>2</v>
      </c>
      <c r="Q23" s="62">
        <v>3</v>
      </c>
      <c r="R23" s="65"/>
      <c r="S23" s="62">
        <v>5</v>
      </c>
      <c r="T23" s="62">
        <v>2</v>
      </c>
      <c r="U23" s="39">
        <f>AVERAGE(J23:T23)</f>
        <v>2.5</v>
      </c>
      <c r="V23" s="20" t="s">
        <v>148</v>
      </c>
      <c r="W23" s="20"/>
      <c r="X23" s="6" t="s">
        <v>36</v>
      </c>
    </row>
    <row r="24" spans="1:25" ht="51" x14ac:dyDescent="0.2">
      <c r="A24" s="50">
        <v>16</v>
      </c>
      <c r="B24" s="38" t="s">
        <v>8</v>
      </c>
      <c r="C24" s="8" t="s">
        <v>59</v>
      </c>
      <c r="D24" s="19"/>
      <c r="E24" s="19"/>
      <c r="F24" s="8" t="s">
        <v>140</v>
      </c>
      <c r="G24" s="42">
        <v>350</v>
      </c>
      <c r="H24" s="42">
        <f t="shared" si="1"/>
        <v>35494</v>
      </c>
      <c r="I24" s="62" t="s">
        <v>29</v>
      </c>
      <c r="J24" s="62"/>
      <c r="K24" s="62"/>
      <c r="L24" s="62"/>
      <c r="M24" s="62"/>
      <c r="N24" s="62"/>
      <c r="O24" s="62"/>
      <c r="P24" s="62"/>
      <c r="Q24" s="62"/>
      <c r="R24" s="65"/>
      <c r="S24" s="62"/>
      <c r="T24" s="62"/>
      <c r="U24" s="39" t="s">
        <v>30</v>
      </c>
      <c r="V24" s="20" t="s">
        <v>147</v>
      </c>
      <c r="W24" s="20"/>
      <c r="X24" s="6"/>
    </row>
    <row r="25" spans="1:25" ht="63.75" x14ac:dyDescent="0.2">
      <c r="A25" s="50">
        <v>17</v>
      </c>
      <c r="B25" s="38" t="s">
        <v>136</v>
      </c>
      <c r="C25" s="8" t="s">
        <v>61</v>
      </c>
      <c r="D25" s="19"/>
      <c r="E25" s="19"/>
      <c r="F25" s="8" t="s">
        <v>137</v>
      </c>
      <c r="G25" s="42">
        <v>500</v>
      </c>
      <c r="H25" s="42">
        <f t="shared" si="1"/>
        <v>35994</v>
      </c>
      <c r="I25" s="62" t="s">
        <v>29</v>
      </c>
      <c r="J25" s="62"/>
      <c r="K25" s="62"/>
      <c r="L25" s="62"/>
      <c r="M25" s="62"/>
      <c r="N25" s="62"/>
      <c r="O25" s="62"/>
      <c r="P25" s="62"/>
      <c r="Q25" s="62"/>
      <c r="R25" s="65"/>
      <c r="S25" s="62"/>
      <c r="T25" s="62"/>
      <c r="U25" s="39" t="s">
        <v>30</v>
      </c>
      <c r="V25" s="20" t="s">
        <v>129</v>
      </c>
      <c r="W25" s="20"/>
      <c r="X25" s="6" t="s">
        <v>38</v>
      </c>
    </row>
    <row r="26" spans="1:25" ht="38.25" x14ac:dyDescent="0.2">
      <c r="A26" s="50">
        <v>18</v>
      </c>
      <c r="B26" s="38" t="s">
        <v>9</v>
      </c>
      <c r="C26" s="8" t="s">
        <v>62</v>
      </c>
      <c r="D26" s="19"/>
      <c r="E26" s="19"/>
      <c r="F26" s="8" t="s">
        <v>62</v>
      </c>
      <c r="G26" s="42">
        <v>77</v>
      </c>
      <c r="H26" s="42">
        <f t="shared" si="1"/>
        <v>36071</v>
      </c>
      <c r="I26" s="62" t="s">
        <v>29</v>
      </c>
      <c r="J26" s="62"/>
      <c r="K26" s="62"/>
      <c r="L26" s="62"/>
      <c r="M26" s="62"/>
      <c r="N26" s="62"/>
      <c r="O26" s="62"/>
      <c r="P26" s="62"/>
      <c r="Q26" s="62"/>
      <c r="R26" s="65"/>
      <c r="S26" s="62"/>
      <c r="T26" s="62"/>
      <c r="U26" s="39" t="s">
        <v>30</v>
      </c>
      <c r="V26" s="20" t="s">
        <v>76</v>
      </c>
      <c r="W26" s="20"/>
      <c r="X26" s="6" t="s">
        <v>38</v>
      </c>
    </row>
    <row r="27" spans="1:25" ht="38.25" x14ac:dyDescent="0.2">
      <c r="A27" s="50">
        <v>19</v>
      </c>
      <c r="B27" s="19" t="s">
        <v>9</v>
      </c>
      <c r="C27" s="20" t="s">
        <v>43</v>
      </c>
      <c r="D27" s="19"/>
      <c r="E27" s="19"/>
      <c r="F27" s="20" t="s">
        <v>43</v>
      </c>
      <c r="G27" s="42">
        <v>600</v>
      </c>
      <c r="H27" s="42">
        <f t="shared" si="1"/>
        <v>36671</v>
      </c>
      <c r="I27" s="62" t="s">
        <v>29</v>
      </c>
      <c r="J27" s="62"/>
      <c r="K27" s="62"/>
      <c r="L27" s="62"/>
      <c r="M27" s="62"/>
      <c r="N27" s="62"/>
      <c r="O27" s="62"/>
      <c r="P27" s="62"/>
      <c r="Q27" s="62"/>
      <c r="R27" s="65"/>
      <c r="S27" s="62"/>
      <c r="T27" s="62"/>
      <c r="U27" s="39" t="s">
        <v>30</v>
      </c>
      <c r="V27" s="20" t="s">
        <v>151</v>
      </c>
      <c r="W27" s="20" t="s">
        <v>150</v>
      </c>
      <c r="X27" s="6" t="s">
        <v>38</v>
      </c>
    </row>
    <row r="28" spans="1:25" s="73" customFormat="1" ht="25.5" x14ac:dyDescent="0.2">
      <c r="A28" s="50">
        <v>20</v>
      </c>
      <c r="B28" s="19" t="s">
        <v>9</v>
      </c>
      <c r="C28" s="20" t="s">
        <v>63</v>
      </c>
      <c r="D28" s="19"/>
      <c r="E28" s="19"/>
      <c r="F28" s="20" t="s">
        <v>63</v>
      </c>
      <c r="G28" s="42">
        <v>500</v>
      </c>
      <c r="H28" s="42">
        <f t="shared" si="1"/>
        <v>37171</v>
      </c>
      <c r="I28" s="62" t="s">
        <v>29</v>
      </c>
      <c r="J28" s="62"/>
      <c r="K28" s="62"/>
      <c r="L28" s="62"/>
      <c r="M28" s="62"/>
      <c r="N28" s="62"/>
      <c r="O28" s="62"/>
      <c r="P28" s="62"/>
      <c r="Q28" s="62"/>
      <c r="R28" s="65"/>
      <c r="S28" s="62"/>
      <c r="T28" s="62"/>
      <c r="U28" s="39" t="s">
        <v>30</v>
      </c>
      <c r="V28" s="20" t="s">
        <v>89</v>
      </c>
      <c r="W28" s="20"/>
      <c r="X28" s="72"/>
      <c r="Y28" s="72"/>
    </row>
    <row r="29" spans="1:25" ht="25.5" x14ac:dyDescent="0.2">
      <c r="A29" s="50">
        <v>21</v>
      </c>
      <c r="B29" s="19" t="s">
        <v>10</v>
      </c>
      <c r="C29" s="20" t="s">
        <v>64</v>
      </c>
      <c r="D29" s="19"/>
      <c r="E29" s="19"/>
      <c r="F29" s="20" t="s">
        <v>64</v>
      </c>
      <c r="G29" s="42">
        <v>5800</v>
      </c>
      <c r="H29" s="42">
        <f t="shared" si="1"/>
        <v>42971</v>
      </c>
      <c r="I29" s="62" t="s">
        <v>29</v>
      </c>
      <c r="J29" s="62"/>
      <c r="K29" s="62"/>
      <c r="L29" s="62"/>
      <c r="M29" s="62"/>
      <c r="N29" s="62"/>
      <c r="O29" s="62"/>
      <c r="P29" s="62"/>
      <c r="Q29" s="62"/>
      <c r="R29" s="65"/>
      <c r="S29" s="62"/>
      <c r="T29" s="62"/>
      <c r="U29" s="39" t="s">
        <v>30</v>
      </c>
      <c r="V29" s="20" t="s">
        <v>89</v>
      </c>
      <c r="W29" s="20"/>
      <c r="X29" s="6" t="s">
        <v>38</v>
      </c>
    </row>
    <row r="30" spans="1:25" ht="51" x14ac:dyDescent="0.2">
      <c r="A30" s="50">
        <v>22</v>
      </c>
      <c r="B30" s="19" t="s">
        <v>10</v>
      </c>
      <c r="C30" s="20" t="s">
        <v>99</v>
      </c>
      <c r="D30" s="19"/>
      <c r="E30" s="19"/>
      <c r="F30" s="20" t="s">
        <v>139</v>
      </c>
      <c r="G30" s="42">
        <v>500</v>
      </c>
      <c r="H30" s="42">
        <f t="shared" si="1"/>
        <v>43471</v>
      </c>
      <c r="I30" s="62" t="s">
        <v>29</v>
      </c>
      <c r="J30" s="62"/>
      <c r="K30" s="62"/>
      <c r="L30" s="62"/>
      <c r="M30" s="62"/>
      <c r="N30" s="62"/>
      <c r="O30" s="62"/>
      <c r="P30" s="62"/>
      <c r="Q30" s="62"/>
      <c r="R30" s="65"/>
      <c r="S30" s="62"/>
      <c r="T30" s="62"/>
      <c r="U30" s="39" t="s">
        <v>30</v>
      </c>
      <c r="V30" s="20" t="s">
        <v>90</v>
      </c>
      <c r="W30" s="20"/>
      <c r="X30" s="6" t="s">
        <v>38</v>
      </c>
    </row>
    <row r="31" spans="1:25" ht="51" x14ac:dyDescent="0.2">
      <c r="A31" s="50">
        <v>23</v>
      </c>
      <c r="B31" s="19" t="s">
        <v>10</v>
      </c>
      <c r="C31" s="20" t="s">
        <v>130</v>
      </c>
      <c r="D31" s="19"/>
      <c r="E31" s="19"/>
      <c r="F31" s="20" t="s">
        <v>134</v>
      </c>
      <c r="G31" s="42">
        <v>4500</v>
      </c>
      <c r="H31" s="42">
        <f t="shared" si="1"/>
        <v>47971</v>
      </c>
      <c r="I31" s="62" t="s">
        <v>29</v>
      </c>
      <c r="J31" s="62"/>
      <c r="K31" s="62"/>
      <c r="L31" s="62"/>
      <c r="M31" s="62"/>
      <c r="N31" s="62"/>
      <c r="O31" s="62"/>
      <c r="P31" s="62"/>
      <c r="Q31" s="62"/>
      <c r="R31" s="65"/>
      <c r="S31" s="62"/>
      <c r="T31" s="62"/>
      <c r="U31" s="39" t="s">
        <v>30</v>
      </c>
      <c r="V31" s="20" t="s">
        <v>135</v>
      </c>
      <c r="W31" s="20"/>
      <c r="X31" s="6"/>
    </row>
    <row r="32" spans="1:25" ht="29.45" customHeight="1" x14ac:dyDescent="0.2">
      <c r="A32" s="50">
        <v>26</v>
      </c>
      <c r="B32" s="19" t="s">
        <v>10</v>
      </c>
      <c r="C32" s="20" t="s">
        <v>67</v>
      </c>
      <c r="D32" s="19"/>
      <c r="E32" s="19"/>
      <c r="F32" s="20" t="s">
        <v>67</v>
      </c>
      <c r="G32" s="42">
        <v>200</v>
      </c>
      <c r="H32" s="42">
        <f>H31+G32</f>
        <v>48171</v>
      </c>
      <c r="I32" s="62"/>
      <c r="J32" s="62">
        <v>4</v>
      </c>
      <c r="K32" s="62">
        <v>1</v>
      </c>
      <c r="L32" s="62">
        <v>4</v>
      </c>
      <c r="M32" s="62"/>
      <c r="N32" s="62"/>
      <c r="O32" s="62">
        <v>3</v>
      </c>
      <c r="P32" s="62">
        <v>4</v>
      </c>
      <c r="Q32" s="62">
        <v>3</v>
      </c>
      <c r="R32" s="65"/>
      <c r="S32" s="62">
        <v>1</v>
      </c>
      <c r="T32" s="62">
        <v>4</v>
      </c>
      <c r="U32" s="39">
        <f>AVERAGE(J32:T32)</f>
        <v>3</v>
      </c>
      <c r="V32" s="20" t="s">
        <v>93</v>
      </c>
      <c r="W32" s="20"/>
      <c r="X32" s="6" t="s">
        <v>38</v>
      </c>
    </row>
    <row r="33" spans="1:25" ht="25.5" x14ac:dyDescent="0.2">
      <c r="A33" s="50">
        <v>27</v>
      </c>
      <c r="B33" s="27" t="s">
        <v>10</v>
      </c>
      <c r="C33" s="8" t="s">
        <v>39</v>
      </c>
      <c r="D33" s="19"/>
      <c r="E33" s="19"/>
      <c r="F33" s="8" t="s">
        <v>39</v>
      </c>
      <c r="G33" s="42">
        <v>30</v>
      </c>
      <c r="H33" s="42">
        <f t="shared" si="1"/>
        <v>48201</v>
      </c>
      <c r="I33" s="62" t="s">
        <v>29</v>
      </c>
      <c r="J33" s="62"/>
      <c r="K33" s="62"/>
      <c r="L33" s="62"/>
      <c r="M33" s="62"/>
      <c r="N33" s="62"/>
      <c r="O33" s="62"/>
      <c r="P33" s="62"/>
      <c r="Q33" s="62"/>
      <c r="R33" s="65"/>
      <c r="S33" s="62"/>
      <c r="T33" s="62"/>
      <c r="U33" s="39" t="s">
        <v>30</v>
      </c>
      <c r="V33" s="20" t="s">
        <v>89</v>
      </c>
      <c r="W33" s="20"/>
      <c r="X33" s="6" t="s">
        <v>38</v>
      </c>
    </row>
    <row r="34" spans="1:25" ht="38.25" x14ac:dyDescent="0.2">
      <c r="A34" s="50">
        <v>28</v>
      </c>
      <c r="B34" s="38" t="s">
        <v>10</v>
      </c>
      <c r="C34" s="8" t="s">
        <v>100</v>
      </c>
      <c r="D34" s="19"/>
      <c r="E34" s="19"/>
      <c r="F34" s="8" t="s">
        <v>142</v>
      </c>
      <c r="G34" s="42">
        <v>2000</v>
      </c>
      <c r="H34" s="42">
        <f t="shared" si="1"/>
        <v>50201</v>
      </c>
      <c r="I34" s="62" t="s">
        <v>29</v>
      </c>
      <c r="J34" s="62"/>
      <c r="K34" s="62"/>
      <c r="L34" s="62"/>
      <c r="M34" s="62"/>
      <c r="N34" s="62"/>
      <c r="O34" s="62"/>
      <c r="P34" s="62"/>
      <c r="Q34" s="62"/>
      <c r="R34" s="65"/>
      <c r="S34" s="62"/>
      <c r="T34" s="62"/>
      <c r="U34" s="39" t="s">
        <v>30</v>
      </c>
      <c r="V34" s="20" t="s">
        <v>86</v>
      </c>
      <c r="W34" s="20"/>
      <c r="X34" s="6"/>
    </row>
    <row r="35" spans="1:25" ht="38.25" x14ac:dyDescent="0.2">
      <c r="A35" s="83" t="s">
        <v>141</v>
      </c>
      <c r="B35" s="38" t="s">
        <v>10</v>
      </c>
      <c r="C35" s="8" t="s">
        <v>100</v>
      </c>
      <c r="D35" s="19"/>
      <c r="E35" s="19"/>
      <c r="F35" s="8" t="s">
        <v>143</v>
      </c>
      <c r="G35" s="42"/>
      <c r="H35" s="42"/>
      <c r="I35" s="62"/>
      <c r="J35" s="62" t="s">
        <v>125</v>
      </c>
      <c r="K35" s="62" t="s">
        <v>125</v>
      </c>
      <c r="L35" s="62" t="s">
        <v>125</v>
      </c>
      <c r="M35" s="62"/>
      <c r="N35" s="62"/>
      <c r="O35" s="62" t="s">
        <v>125</v>
      </c>
      <c r="P35" s="62" t="s">
        <v>125</v>
      </c>
      <c r="Q35" s="62" t="s">
        <v>125</v>
      </c>
      <c r="R35" s="65"/>
      <c r="S35" s="62" t="s">
        <v>125</v>
      </c>
      <c r="T35" s="62" t="s">
        <v>125</v>
      </c>
      <c r="U35" s="39"/>
      <c r="V35" s="20" t="s">
        <v>144</v>
      </c>
      <c r="W35" s="20"/>
      <c r="X35" s="6"/>
    </row>
    <row r="36" spans="1:25" ht="63.75" x14ac:dyDescent="0.2">
      <c r="A36" s="50">
        <v>29</v>
      </c>
      <c r="B36" s="38" t="s">
        <v>5</v>
      </c>
      <c r="C36" s="8" t="s">
        <v>68</v>
      </c>
      <c r="D36" s="21"/>
      <c r="E36" s="21"/>
      <c r="F36" s="8" t="s">
        <v>68</v>
      </c>
      <c r="G36" s="42">
        <v>35</v>
      </c>
      <c r="H36" s="42">
        <f>G36+H34</f>
        <v>50236</v>
      </c>
      <c r="I36" s="62" t="s">
        <v>29</v>
      </c>
      <c r="J36" s="62"/>
      <c r="K36" s="62"/>
      <c r="L36" s="62"/>
      <c r="M36" s="62"/>
      <c r="N36" s="62"/>
      <c r="O36" s="62"/>
      <c r="P36" s="62"/>
      <c r="Q36" s="62"/>
      <c r="R36" s="65"/>
      <c r="S36" s="62"/>
      <c r="T36" s="62"/>
      <c r="U36" s="39" t="s">
        <v>30</v>
      </c>
      <c r="V36" s="5"/>
      <c r="W36" s="20"/>
      <c r="X36" s="6" t="s">
        <v>38</v>
      </c>
    </row>
    <row r="37" spans="1:25" ht="58.5" customHeight="1" x14ac:dyDescent="0.2">
      <c r="A37" s="50">
        <v>30</v>
      </c>
      <c r="B37" s="19" t="s">
        <v>5</v>
      </c>
      <c r="C37" s="20" t="s">
        <v>69</v>
      </c>
      <c r="D37" s="21"/>
      <c r="E37" s="21"/>
      <c r="F37" s="20" t="s">
        <v>69</v>
      </c>
      <c r="G37" s="42">
        <v>20</v>
      </c>
      <c r="H37" s="42">
        <f>H36+G37</f>
        <v>50256</v>
      </c>
      <c r="I37" s="62" t="s">
        <v>29</v>
      </c>
      <c r="J37" s="63"/>
      <c r="K37" s="62"/>
      <c r="L37" s="63"/>
      <c r="M37" s="63"/>
      <c r="N37" s="62"/>
      <c r="O37" s="62"/>
      <c r="P37" s="63"/>
      <c r="Q37" s="63"/>
      <c r="R37" s="66"/>
      <c r="S37" s="62"/>
      <c r="T37" s="62"/>
      <c r="U37" s="39" t="s">
        <v>30</v>
      </c>
      <c r="V37" s="67" t="s">
        <v>94</v>
      </c>
      <c r="W37" s="20"/>
      <c r="X37" s="6" t="s">
        <v>38</v>
      </c>
    </row>
    <row r="38" spans="1:25" ht="58.5" customHeight="1" x14ac:dyDescent="0.2">
      <c r="A38" s="50">
        <v>31</v>
      </c>
      <c r="B38" s="19" t="s">
        <v>5</v>
      </c>
      <c r="C38" s="20" t="s">
        <v>44</v>
      </c>
      <c r="D38" s="21"/>
      <c r="E38" s="21"/>
      <c r="F38" s="20" t="s">
        <v>44</v>
      </c>
      <c r="G38" s="42">
        <v>300</v>
      </c>
      <c r="H38" s="42">
        <f>H37+G38</f>
        <v>50556</v>
      </c>
      <c r="I38" s="64"/>
      <c r="J38" s="63">
        <v>5</v>
      </c>
      <c r="K38" s="62">
        <v>5</v>
      </c>
      <c r="L38" s="63">
        <v>5</v>
      </c>
      <c r="M38" s="63"/>
      <c r="N38" s="62"/>
      <c r="O38" s="62">
        <v>5</v>
      </c>
      <c r="P38" s="63">
        <v>5</v>
      </c>
      <c r="Q38" s="63">
        <v>5</v>
      </c>
      <c r="R38" s="66"/>
      <c r="S38" s="62">
        <v>4</v>
      </c>
      <c r="T38" s="62">
        <v>5</v>
      </c>
      <c r="U38" s="39">
        <f>AVERAGE(J38:T38)</f>
        <v>4.875</v>
      </c>
      <c r="V38" s="20" t="s">
        <v>95</v>
      </c>
      <c r="W38" s="20"/>
      <c r="X38" s="6"/>
    </row>
    <row r="39" spans="1:25" ht="25.5" x14ac:dyDescent="0.2">
      <c r="A39" s="77">
        <v>32</v>
      </c>
      <c r="B39" s="27" t="s">
        <v>5</v>
      </c>
      <c r="C39" s="8" t="s">
        <v>70</v>
      </c>
      <c r="D39" s="21"/>
      <c r="E39" s="21"/>
      <c r="F39" s="8" t="s">
        <v>70</v>
      </c>
      <c r="G39" s="42">
        <v>200</v>
      </c>
      <c r="H39" s="42">
        <f t="shared" si="1"/>
        <v>50756</v>
      </c>
      <c r="I39" s="62" t="s">
        <v>29</v>
      </c>
      <c r="J39" s="63"/>
      <c r="K39" s="62"/>
      <c r="L39" s="63"/>
      <c r="M39" s="63"/>
      <c r="N39" s="62"/>
      <c r="O39" s="62"/>
      <c r="P39" s="63"/>
      <c r="Q39" s="63"/>
      <c r="R39" s="66"/>
      <c r="S39" s="62"/>
      <c r="T39" s="62"/>
      <c r="U39" s="39" t="s">
        <v>30</v>
      </c>
      <c r="V39" s="20" t="s">
        <v>86</v>
      </c>
      <c r="W39" s="20"/>
      <c r="X39" s="6"/>
    </row>
    <row r="40" spans="1:25" ht="38.25" x14ac:dyDescent="0.2">
      <c r="A40" s="50">
        <v>33</v>
      </c>
      <c r="B40" s="27" t="s">
        <v>5</v>
      </c>
      <c r="C40" s="8" t="s">
        <v>71</v>
      </c>
      <c r="D40" s="19"/>
      <c r="E40" s="19"/>
      <c r="F40" s="8" t="s">
        <v>71</v>
      </c>
      <c r="G40" s="42">
        <v>8601</v>
      </c>
      <c r="H40" s="42">
        <f t="shared" si="1"/>
        <v>59357</v>
      </c>
      <c r="I40" s="62" t="s">
        <v>29</v>
      </c>
      <c r="J40" s="62"/>
      <c r="K40" s="62"/>
      <c r="L40" s="62"/>
      <c r="M40" s="62"/>
      <c r="N40" s="62"/>
      <c r="O40" s="62"/>
      <c r="P40" s="62"/>
      <c r="Q40" s="62"/>
      <c r="R40" s="65"/>
      <c r="S40" s="62"/>
      <c r="T40" s="62"/>
      <c r="U40" s="39" t="s">
        <v>30</v>
      </c>
      <c r="V40" s="20"/>
      <c r="W40" s="20"/>
      <c r="X40" s="6"/>
    </row>
    <row r="41" spans="1:25" ht="38.25" x14ac:dyDescent="0.2">
      <c r="A41" s="50">
        <v>34</v>
      </c>
      <c r="B41" s="27" t="s">
        <v>5</v>
      </c>
      <c r="C41" s="8" t="s">
        <v>72</v>
      </c>
      <c r="D41" s="19"/>
      <c r="E41" s="19"/>
      <c r="F41" s="8" t="s">
        <v>72</v>
      </c>
      <c r="G41" s="42">
        <v>35</v>
      </c>
      <c r="H41" s="42">
        <f t="shared" si="1"/>
        <v>59392</v>
      </c>
      <c r="I41" s="62" t="s">
        <v>29</v>
      </c>
      <c r="J41" s="62"/>
      <c r="K41" s="62"/>
      <c r="L41" s="62"/>
      <c r="M41" s="62"/>
      <c r="N41" s="62"/>
      <c r="O41" s="62"/>
      <c r="P41" s="62"/>
      <c r="Q41" s="62"/>
      <c r="R41" s="65"/>
      <c r="S41" s="62"/>
      <c r="T41" s="62"/>
      <c r="U41" s="39" t="s">
        <v>30</v>
      </c>
      <c r="V41" s="20" t="s">
        <v>96</v>
      </c>
      <c r="W41" s="20"/>
      <c r="X41" s="6"/>
    </row>
    <row r="42" spans="1:25" ht="34.9" customHeight="1" x14ac:dyDescent="0.25">
      <c r="A42" s="50">
        <v>35</v>
      </c>
      <c r="B42" s="27" t="s">
        <v>5</v>
      </c>
      <c r="C42" s="8" t="s">
        <v>73</v>
      </c>
      <c r="D42" s="30"/>
      <c r="E42" s="19"/>
      <c r="F42" s="8" t="s">
        <v>73</v>
      </c>
      <c r="G42" s="42">
        <v>920</v>
      </c>
      <c r="H42" s="42">
        <f t="shared" si="1"/>
        <v>60312</v>
      </c>
      <c r="I42" s="62" t="s">
        <v>29</v>
      </c>
      <c r="J42" s="62"/>
      <c r="K42" s="62"/>
      <c r="L42" s="62"/>
      <c r="M42" s="62"/>
      <c r="N42" s="62"/>
      <c r="O42" s="62"/>
      <c r="P42" s="62"/>
      <c r="Q42" s="62"/>
      <c r="R42" s="65"/>
      <c r="S42" s="62"/>
      <c r="T42" s="62"/>
      <c r="U42" s="39" t="s">
        <v>30</v>
      </c>
      <c r="V42" s="20" t="s">
        <v>97</v>
      </c>
      <c r="W42" s="20"/>
      <c r="X42" s="6" t="s">
        <v>36</v>
      </c>
    </row>
    <row r="43" spans="1:25" ht="38.25" x14ac:dyDescent="0.2">
      <c r="A43" s="50">
        <v>36</v>
      </c>
      <c r="B43" s="19" t="s">
        <v>5</v>
      </c>
      <c r="C43" s="20" t="s">
        <v>98</v>
      </c>
      <c r="D43" s="19"/>
      <c r="E43" s="19"/>
      <c r="F43" s="20" t="s">
        <v>98</v>
      </c>
      <c r="G43" s="42">
        <v>6148</v>
      </c>
      <c r="H43" s="42">
        <f t="shared" si="1"/>
        <v>66460</v>
      </c>
      <c r="I43" s="62"/>
      <c r="J43" s="62">
        <v>5</v>
      </c>
      <c r="K43" s="62">
        <v>5</v>
      </c>
      <c r="L43" s="62">
        <v>5</v>
      </c>
      <c r="M43" s="62"/>
      <c r="N43" s="62"/>
      <c r="O43" s="62">
        <v>5</v>
      </c>
      <c r="P43" s="62">
        <v>5</v>
      </c>
      <c r="Q43" s="62">
        <v>5</v>
      </c>
      <c r="R43" s="65"/>
      <c r="S43" s="62">
        <v>5</v>
      </c>
      <c r="T43" s="62">
        <v>5</v>
      </c>
      <c r="U43" s="39">
        <f>AVERAGE(J43:T43)</f>
        <v>5</v>
      </c>
      <c r="V43" s="20" t="s">
        <v>113</v>
      </c>
      <c r="W43" s="20"/>
      <c r="X43" s="6" t="s">
        <v>36</v>
      </c>
      <c r="Y43" s="72"/>
    </row>
    <row r="44" spans="1:25" ht="25.5" x14ac:dyDescent="0.2">
      <c r="A44" s="50">
        <v>37</v>
      </c>
      <c r="B44" s="19" t="s">
        <v>5</v>
      </c>
      <c r="C44" s="20"/>
      <c r="D44" s="19"/>
      <c r="E44" s="19"/>
      <c r="F44" s="20" t="s">
        <v>101</v>
      </c>
      <c r="G44" s="42">
        <v>0</v>
      </c>
      <c r="H44" s="42">
        <f>H43+G44</f>
        <v>66460</v>
      </c>
      <c r="I44" s="62"/>
      <c r="J44" s="62" t="s">
        <v>125</v>
      </c>
      <c r="K44" s="62" t="s">
        <v>125</v>
      </c>
      <c r="L44" s="62" t="s">
        <v>125</v>
      </c>
      <c r="M44" s="62"/>
      <c r="N44" s="62"/>
      <c r="O44" s="62" t="s">
        <v>125</v>
      </c>
      <c r="P44" s="62" t="s">
        <v>125</v>
      </c>
      <c r="Q44" s="62" t="s">
        <v>125</v>
      </c>
      <c r="R44" s="65"/>
      <c r="S44" s="62" t="s">
        <v>125</v>
      </c>
      <c r="T44" s="62" t="s">
        <v>125</v>
      </c>
      <c r="U44" s="39" t="e">
        <f>AVERAGE(J44:T44)</f>
        <v>#DIV/0!</v>
      </c>
      <c r="V44" s="20"/>
      <c r="W44" s="20"/>
      <c r="X44" s="6"/>
      <c r="Y44" s="72"/>
    </row>
    <row r="45" spans="1:25" ht="38.25" x14ac:dyDescent="0.2">
      <c r="A45" s="50">
        <v>38</v>
      </c>
      <c r="B45" s="19" t="s">
        <v>5</v>
      </c>
      <c r="C45" s="20"/>
      <c r="D45" s="19"/>
      <c r="E45" s="19"/>
      <c r="F45" s="20" t="s">
        <v>102</v>
      </c>
      <c r="G45" s="42">
        <v>0</v>
      </c>
      <c r="H45" s="42">
        <f>H44+G45</f>
        <v>66460</v>
      </c>
      <c r="I45" s="62"/>
      <c r="J45" s="62">
        <v>4</v>
      </c>
      <c r="K45" s="62">
        <v>5</v>
      </c>
      <c r="L45" s="62">
        <v>4</v>
      </c>
      <c r="M45" s="62"/>
      <c r="N45" s="62"/>
      <c r="O45" s="62">
        <v>4</v>
      </c>
      <c r="P45" s="62">
        <v>3</v>
      </c>
      <c r="Q45" s="62">
        <v>5</v>
      </c>
      <c r="R45" s="65"/>
      <c r="S45" s="62">
        <v>5</v>
      </c>
      <c r="T45" s="62" t="s">
        <v>125</v>
      </c>
      <c r="U45" s="39">
        <f>AVERAGE(J45:T45)</f>
        <v>4.2857142857142856</v>
      </c>
      <c r="V45" s="5"/>
      <c r="W45" s="20"/>
      <c r="X45" s="6"/>
      <c r="Y45" s="72"/>
    </row>
    <row r="46" spans="1:25" ht="25.5" x14ac:dyDescent="0.2">
      <c r="A46" s="50">
        <v>39</v>
      </c>
      <c r="B46" s="19" t="s">
        <v>4</v>
      </c>
      <c r="C46" s="20"/>
      <c r="D46" s="19"/>
      <c r="E46" s="19"/>
      <c r="F46" s="20" t="s">
        <v>106</v>
      </c>
      <c r="G46" s="42">
        <v>0</v>
      </c>
      <c r="H46" s="42">
        <f>H45+G45</f>
        <v>66460</v>
      </c>
      <c r="I46" s="62"/>
      <c r="J46" s="62">
        <v>5</v>
      </c>
      <c r="K46" s="62">
        <v>5</v>
      </c>
      <c r="L46" s="62">
        <v>4</v>
      </c>
      <c r="M46" s="62"/>
      <c r="N46" s="62"/>
      <c r="O46" s="62">
        <v>5</v>
      </c>
      <c r="P46" s="62">
        <v>4</v>
      </c>
      <c r="Q46" s="62">
        <v>4</v>
      </c>
      <c r="R46" s="65"/>
      <c r="S46" s="62">
        <v>1</v>
      </c>
      <c r="T46" s="62">
        <v>1</v>
      </c>
      <c r="U46" s="39">
        <f>AVERAGE(J46:T46)</f>
        <v>3.625</v>
      </c>
      <c r="V46" s="5"/>
      <c r="W46" s="20"/>
      <c r="X46" s="6"/>
      <c r="Y46" s="72"/>
    </row>
    <row r="47" spans="1:25" ht="25.5" x14ac:dyDescent="0.2">
      <c r="A47" s="50">
        <v>40</v>
      </c>
      <c r="B47" s="19" t="s">
        <v>5</v>
      </c>
      <c r="C47" s="20"/>
      <c r="D47" s="19"/>
      <c r="E47" s="19"/>
      <c r="F47" s="20" t="s">
        <v>103</v>
      </c>
      <c r="G47" s="42">
        <v>680</v>
      </c>
      <c r="H47" s="42">
        <f>H46+G47</f>
        <v>67140</v>
      </c>
      <c r="I47" s="62" t="s">
        <v>29</v>
      </c>
      <c r="J47" s="62"/>
      <c r="K47" s="62"/>
      <c r="L47" s="62"/>
      <c r="M47" s="62"/>
      <c r="N47" s="62"/>
      <c r="O47" s="62"/>
      <c r="P47" s="62"/>
      <c r="Q47" s="62"/>
      <c r="R47" s="65"/>
      <c r="S47" s="62"/>
      <c r="T47" s="62"/>
      <c r="U47" s="39" t="s">
        <v>30</v>
      </c>
      <c r="V47" s="5" t="s">
        <v>110</v>
      </c>
      <c r="W47" s="20"/>
      <c r="X47" s="6"/>
      <c r="Y47" s="72"/>
    </row>
    <row r="48" spans="1:25" ht="25.5" x14ac:dyDescent="0.2">
      <c r="A48" s="50">
        <v>41</v>
      </c>
      <c r="B48" s="19" t="s">
        <v>5</v>
      </c>
      <c r="C48" s="20"/>
      <c r="D48" s="19"/>
      <c r="E48" s="19"/>
      <c r="F48" s="20" t="s">
        <v>107</v>
      </c>
      <c r="G48" s="42">
        <v>0</v>
      </c>
      <c r="H48" s="42">
        <f>H47+G48</f>
        <v>67140</v>
      </c>
      <c r="I48" s="62"/>
      <c r="J48" s="62">
        <v>5</v>
      </c>
      <c r="K48" s="62">
        <v>5</v>
      </c>
      <c r="L48" s="62">
        <v>4</v>
      </c>
      <c r="M48" s="62"/>
      <c r="N48" s="62"/>
      <c r="O48" s="62">
        <v>4</v>
      </c>
      <c r="P48" s="62">
        <v>3</v>
      </c>
      <c r="Q48" s="62">
        <v>4</v>
      </c>
      <c r="R48" s="65"/>
      <c r="S48" s="62">
        <v>1</v>
      </c>
      <c r="T48" s="62">
        <v>1</v>
      </c>
      <c r="U48" s="39">
        <f>AVERAGE(J48:T48)</f>
        <v>3.375</v>
      </c>
      <c r="V48" s="5"/>
      <c r="W48" s="20"/>
      <c r="X48" s="6"/>
      <c r="Y48" s="72"/>
    </row>
    <row r="49" spans="1:25" ht="51" x14ac:dyDescent="0.2">
      <c r="A49" s="50">
        <v>42</v>
      </c>
      <c r="B49" s="19" t="s">
        <v>5</v>
      </c>
      <c r="C49" s="20"/>
      <c r="D49" s="19"/>
      <c r="E49" s="19"/>
      <c r="F49" s="20" t="s">
        <v>108</v>
      </c>
      <c r="G49" s="42">
        <v>0</v>
      </c>
      <c r="H49" s="42">
        <f>H48+G49</f>
        <v>67140</v>
      </c>
      <c r="I49" s="62"/>
      <c r="J49" s="62" t="s">
        <v>125</v>
      </c>
      <c r="K49" s="62" t="s">
        <v>125</v>
      </c>
      <c r="L49" s="62" t="s">
        <v>125</v>
      </c>
      <c r="M49" s="62"/>
      <c r="N49" s="62"/>
      <c r="O49" s="62" t="s">
        <v>125</v>
      </c>
      <c r="P49" s="62" t="s">
        <v>125</v>
      </c>
      <c r="Q49" s="62" t="s">
        <v>125</v>
      </c>
      <c r="R49" s="65"/>
      <c r="S49" s="62" t="s">
        <v>125</v>
      </c>
      <c r="T49" s="62" t="s">
        <v>125</v>
      </c>
      <c r="U49" s="39" t="e">
        <f>AVERAGE(J49:T49)</f>
        <v>#DIV/0!</v>
      </c>
      <c r="V49" s="78" t="s">
        <v>138</v>
      </c>
      <c r="W49" s="20"/>
      <c r="X49" s="6"/>
      <c r="Y49" s="72"/>
    </row>
    <row r="50" spans="1:25" ht="24" customHeight="1" x14ac:dyDescent="0.2">
      <c r="A50" s="50">
        <v>43</v>
      </c>
      <c r="B50" s="19" t="s">
        <v>116</v>
      </c>
      <c r="C50" s="20"/>
      <c r="D50" s="19"/>
      <c r="E50" s="19"/>
      <c r="F50" s="20" t="s">
        <v>117</v>
      </c>
      <c r="G50" s="42">
        <v>180</v>
      </c>
      <c r="H50" s="42">
        <f>H49+G50</f>
        <v>67320</v>
      </c>
      <c r="I50" s="62" t="s">
        <v>29</v>
      </c>
      <c r="J50" s="62"/>
      <c r="K50" s="62"/>
      <c r="L50" s="62"/>
      <c r="M50" s="62"/>
      <c r="N50" s="62"/>
      <c r="O50" s="62"/>
      <c r="P50" s="62"/>
      <c r="Q50" s="62"/>
      <c r="R50" s="65"/>
      <c r="S50" s="62"/>
      <c r="T50" s="62"/>
      <c r="U50" s="39" t="s">
        <v>30</v>
      </c>
      <c r="V50" s="20" t="s">
        <v>146</v>
      </c>
      <c r="W50" s="20"/>
    </row>
    <row r="51" spans="1:25" ht="25.5" x14ac:dyDescent="0.2">
      <c r="A51" s="50">
        <v>44</v>
      </c>
      <c r="B51" s="19" t="s">
        <v>118</v>
      </c>
      <c r="C51" s="20"/>
      <c r="D51" s="19"/>
      <c r="E51" s="19"/>
      <c r="F51" s="20" t="s">
        <v>131</v>
      </c>
      <c r="G51" s="42">
        <v>950</v>
      </c>
      <c r="H51" s="42">
        <f>H50+G51</f>
        <v>68270</v>
      </c>
      <c r="I51" s="62" t="s">
        <v>29</v>
      </c>
      <c r="J51" s="62"/>
      <c r="K51" s="62"/>
      <c r="L51" s="62"/>
      <c r="M51" s="62"/>
      <c r="N51" s="62"/>
      <c r="O51" s="62"/>
      <c r="P51" s="62"/>
      <c r="Q51" s="62"/>
      <c r="R51" s="65"/>
      <c r="S51" s="62"/>
      <c r="T51" s="62"/>
      <c r="U51" s="39" t="s">
        <v>30</v>
      </c>
      <c r="V51" s="5"/>
      <c r="W51" s="20"/>
    </row>
    <row r="52" spans="1:25" hidden="1" x14ac:dyDescent="0.2">
      <c r="A52" s="50"/>
      <c r="B52" s="19"/>
      <c r="C52" s="20"/>
      <c r="D52" s="19"/>
      <c r="E52" s="19"/>
      <c r="F52" s="20"/>
      <c r="G52" s="42"/>
      <c r="H52" s="42"/>
      <c r="I52" s="62"/>
      <c r="J52" s="62"/>
      <c r="K52" s="62"/>
      <c r="L52" s="62"/>
      <c r="M52" s="62"/>
      <c r="N52" s="62"/>
      <c r="O52" s="62"/>
      <c r="P52" s="62"/>
      <c r="Q52" s="62"/>
      <c r="R52" s="65"/>
      <c r="S52" s="62"/>
      <c r="T52" s="62"/>
      <c r="U52" s="39"/>
      <c r="V52" s="5"/>
      <c r="W52" s="20" t="s">
        <v>36</v>
      </c>
      <c r="X52" t="e">
        <f>SUMIF($X$8:$X$43,W52,#REF!)</f>
        <v>#REF!</v>
      </c>
    </row>
    <row r="53" spans="1:25" hidden="1" x14ac:dyDescent="0.2">
      <c r="A53" s="50"/>
      <c r="B53" s="19"/>
      <c r="C53" s="20"/>
      <c r="D53" s="19"/>
      <c r="E53" s="19"/>
      <c r="F53" s="20"/>
      <c r="G53" s="42"/>
      <c r="H53" s="42"/>
      <c r="I53" s="62"/>
      <c r="J53" s="62"/>
      <c r="K53" s="62"/>
      <c r="L53" s="62"/>
      <c r="M53" s="62"/>
      <c r="N53" s="62"/>
      <c r="O53" s="62"/>
      <c r="P53" s="62"/>
      <c r="Q53" s="62"/>
      <c r="R53" s="65"/>
      <c r="S53" s="62"/>
      <c r="T53" s="62"/>
      <c r="U53" s="39"/>
      <c r="V53" s="78"/>
      <c r="W53" s="20" t="s">
        <v>38</v>
      </c>
      <c r="X53" t="e">
        <f>SUMIF($X$8:$X$43,W53,#REF!)</f>
        <v>#REF!</v>
      </c>
    </row>
    <row r="54" spans="1:25" x14ac:dyDescent="0.2">
      <c r="A54" s="50">
        <v>45</v>
      </c>
      <c r="B54" s="19" t="s">
        <v>5</v>
      </c>
      <c r="C54" s="20"/>
      <c r="D54" s="19"/>
      <c r="E54" s="19"/>
      <c r="F54" s="20" t="s">
        <v>120</v>
      </c>
      <c r="G54" s="42">
        <v>630</v>
      </c>
      <c r="H54" s="42">
        <f>H51+G54</f>
        <v>68900</v>
      </c>
      <c r="I54" s="62" t="s">
        <v>29</v>
      </c>
      <c r="J54" s="62"/>
      <c r="K54" s="62"/>
      <c r="L54" s="62"/>
      <c r="M54" s="62"/>
      <c r="N54" s="62"/>
      <c r="O54" s="62"/>
      <c r="P54" s="62"/>
      <c r="Q54" s="62"/>
      <c r="R54" s="65"/>
      <c r="S54" s="62"/>
      <c r="T54" s="62"/>
      <c r="U54" s="39" t="s">
        <v>30</v>
      </c>
      <c r="V54" s="20" t="s">
        <v>86</v>
      </c>
      <c r="W54" s="20"/>
    </row>
    <row r="55" spans="1:25" ht="38.25" x14ac:dyDescent="0.2">
      <c r="A55" s="50">
        <v>46</v>
      </c>
      <c r="B55" s="19" t="s">
        <v>9</v>
      </c>
      <c r="C55" s="20" t="s">
        <v>43</v>
      </c>
      <c r="D55" s="19"/>
      <c r="E55" s="19"/>
      <c r="F55" s="20" t="s">
        <v>122</v>
      </c>
      <c r="G55" s="42">
        <v>800</v>
      </c>
      <c r="H55" s="42">
        <f>H54+G55</f>
        <v>69700</v>
      </c>
      <c r="I55" s="62"/>
      <c r="J55" s="62">
        <v>3</v>
      </c>
      <c r="K55" s="62" t="s">
        <v>125</v>
      </c>
      <c r="L55" s="62">
        <v>4</v>
      </c>
      <c r="M55" s="62"/>
      <c r="N55" s="62"/>
      <c r="O55" s="62">
        <v>4</v>
      </c>
      <c r="P55" s="62">
        <v>5</v>
      </c>
      <c r="Q55" s="62">
        <v>5</v>
      </c>
      <c r="R55" s="65"/>
      <c r="S55" s="62">
        <v>4</v>
      </c>
      <c r="T55" s="62">
        <v>4</v>
      </c>
      <c r="U55" s="39">
        <f>AVERAGE(J55:T55)</f>
        <v>4.1428571428571432</v>
      </c>
      <c r="V55" s="5"/>
      <c r="W55" s="20"/>
    </row>
    <row r="56" spans="1:25" ht="25.5" x14ac:dyDescent="0.2">
      <c r="A56" s="50">
        <v>47</v>
      </c>
      <c r="B56" s="19" t="s">
        <v>10</v>
      </c>
      <c r="C56" s="20"/>
      <c r="D56" s="19"/>
      <c r="E56" s="19"/>
      <c r="F56" s="20" t="s">
        <v>122</v>
      </c>
      <c r="G56" s="42">
        <v>100</v>
      </c>
      <c r="H56" s="42">
        <f>H55+G56</f>
        <v>69800</v>
      </c>
      <c r="I56" s="62" t="s">
        <v>29</v>
      </c>
      <c r="J56" s="62"/>
      <c r="K56" s="62"/>
      <c r="L56" s="62"/>
      <c r="M56" s="62"/>
      <c r="N56" s="62"/>
      <c r="O56" s="62"/>
      <c r="P56" s="62"/>
      <c r="Q56" s="62"/>
      <c r="R56" s="65"/>
      <c r="S56" s="62"/>
      <c r="T56" s="62"/>
      <c r="U56" s="39" t="s">
        <v>30</v>
      </c>
      <c r="V56" s="5"/>
      <c r="W56" s="20"/>
    </row>
    <row r="57" spans="1:25" x14ac:dyDescent="0.2">
      <c r="A57" s="50">
        <v>48</v>
      </c>
      <c r="B57" s="19" t="s">
        <v>5</v>
      </c>
      <c r="C57" s="20"/>
      <c r="D57" s="19"/>
      <c r="E57" s="19"/>
      <c r="F57" s="20" t="s">
        <v>123</v>
      </c>
      <c r="G57" s="42">
        <v>100</v>
      </c>
      <c r="H57" s="42">
        <f>H56+G57</f>
        <v>69900</v>
      </c>
      <c r="I57" s="62" t="s">
        <v>29</v>
      </c>
      <c r="J57" s="62"/>
      <c r="K57" s="62"/>
      <c r="L57" s="62"/>
      <c r="M57" s="62"/>
      <c r="N57" s="62"/>
      <c r="O57" s="62"/>
      <c r="P57" s="62"/>
      <c r="Q57" s="62"/>
      <c r="R57" s="65"/>
      <c r="S57" s="62"/>
      <c r="T57" s="62"/>
      <c r="U57" s="39" t="s">
        <v>30</v>
      </c>
      <c r="V57" s="20"/>
      <c r="W57" s="20"/>
    </row>
    <row r="58" spans="1:25" ht="25.5" x14ac:dyDescent="0.2">
      <c r="A58" s="50">
        <v>49</v>
      </c>
      <c r="B58" s="19" t="s">
        <v>118</v>
      </c>
      <c r="C58" s="20"/>
      <c r="D58" s="19"/>
      <c r="E58" s="19"/>
      <c r="F58" s="20" t="s">
        <v>124</v>
      </c>
      <c r="G58" s="42">
        <v>100</v>
      </c>
      <c r="H58" s="42">
        <f>H57+G58</f>
        <v>70000</v>
      </c>
      <c r="I58" s="62"/>
      <c r="J58" s="62">
        <v>5</v>
      </c>
      <c r="K58" s="62">
        <v>5</v>
      </c>
      <c r="L58" s="62">
        <v>5</v>
      </c>
      <c r="M58" s="62"/>
      <c r="N58" s="62"/>
      <c r="O58" s="62">
        <v>5</v>
      </c>
      <c r="P58" s="62">
        <v>5</v>
      </c>
      <c r="Q58" s="62">
        <v>5</v>
      </c>
      <c r="R58" s="65"/>
      <c r="S58" s="62">
        <v>5</v>
      </c>
      <c r="T58" s="62">
        <v>5</v>
      </c>
      <c r="U58" s="39">
        <f>AVERAGE(J58:T58)</f>
        <v>5</v>
      </c>
      <c r="V58" s="20" t="s">
        <v>149</v>
      </c>
      <c r="W58" s="20"/>
    </row>
    <row r="63" spans="1:25" x14ac:dyDescent="0.2">
      <c r="H63" s="6"/>
    </row>
    <row r="64" spans="1:25" x14ac:dyDescent="0.2">
      <c r="H64" s="6"/>
    </row>
    <row r="65" spans="8:8" x14ac:dyDescent="0.2">
      <c r="H65" s="6"/>
    </row>
    <row r="66" spans="8:8" x14ac:dyDescent="0.2">
      <c r="H66" s="6"/>
    </row>
  </sheetData>
  <autoFilter ref="A6:X51"/>
  <mergeCells count="1">
    <mergeCell ref="B7:R7"/>
  </mergeCells>
  <pageMargins left="0.7" right="0.7" top="0.5" bottom="0.5" header="0.3" footer="0.3"/>
  <pageSetup paperSize="17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85" zoomScaleNormal="85" workbookViewId="0">
      <pane xSplit="2" ySplit="7" topLeftCell="C41" activePane="bottomRight" state="frozen"/>
      <selection pane="topRight" activeCell="H1" sqref="H1"/>
      <selection pane="bottomLeft" activeCell="A8" sqref="A8"/>
      <selection pane="bottomRight" activeCell="B2" sqref="B2"/>
    </sheetView>
  </sheetViews>
  <sheetFormatPr defaultRowHeight="12.75" x14ac:dyDescent="0.2"/>
  <cols>
    <col min="1" max="1" width="6" style="44" customWidth="1"/>
    <col min="2" max="2" width="21" style="17" customWidth="1"/>
    <col min="3" max="3" width="32.7109375" style="1" customWidth="1"/>
    <col min="4" max="5" width="11" customWidth="1"/>
    <col min="6" max="6" width="8.85546875" customWidth="1"/>
    <col min="7" max="7" width="36.85546875" style="1" customWidth="1"/>
    <col min="8" max="8" width="16.28515625" style="6" customWidth="1"/>
    <col min="9" max="9" width="20.85546875" customWidth="1"/>
    <col min="10" max="10" width="11.5703125" bestFit="1" customWidth="1"/>
    <col min="11" max="11" width="16.140625" bestFit="1" customWidth="1"/>
    <col min="12" max="12" width="12.5703125" bestFit="1" customWidth="1"/>
    <col min="17" max="17" width="16" customWidth="1"/>
  </cols>
  <sheetData>
    <row r="1" spans="1:17" ht="20.25" x14ac:dyDescent="0.3">
      <c r="A1" s="43" t="s">
        <v>45</v>
      </c>
      <c r="C1" s="12"/>
    </row>
    <row r="2" spans="1:17" ht="51" x14ac:dyDescent="0.2">
      <c r="B2" s="37">
        <v>43053</v>
      </c>
      <c r="C2" s="24" t="s">
        <v>114</v>
      </c>
    </row>
    <row r="3" spans="1:17" x14ac:dyDescent="0.2">
      <c r="B3" s="37" t="s">
        <v>152</v>
      </c>
      <c r="C3" s="26" t="s">
        <v>47</v>
      </c>
    </row>
    <row r="4" spans="1:17" x14ac:dyDescent="0.2">
      <c r="B4" s="37"/>
      <c r="C4" s="26" t="s">
        <v>46</v>
      </c>
    </row>
    <row r="5" spans="1:17" x14ac:dyDescent="0.2">
      <c r="C5" s="74" t="s">
        <v>48</v>
      </c>
    </row>
    <row r="6" spans="1:17" ht="63.75" x14ac:dyDescent="0.2">
      <c r="A6" s="45" t="s">
        <v>13</v>
      </c>
      <c r="B6" s="2" t="s">
        <v>1</v>
      </c>
      <c r="C6" s="2" t="s">
        <v>0</v>
      </c>
      <c r="D6" s="3" t="s">
        <v>49</v>
      </c>
      <c r="E6" s="3" t="s">
        <v>50</v>
      </c>
      <c r="F6" s="13" t="s">
        <v>51</v>
      </c>
      <c r="G6" s="75" t="s">
        <v>42</v>
      </c>
      <c r="I6" s="80"/>
      <c r="J6" s="80"/>
      <c r="K6" s="80"/>
      <c r="L6" s="80"/>
      <c r="M6" s="80"/>
      <c r="N6" s="80"/>
      <c r="O6" s="80"/>
      <c r="P6" s="80"/>
    </row>
    <row r="7" spans="1:17" x14ac:dyDescent="0.2">
      <c r="A7" s="46"/>
      <c r="B7" s="99" t="s">
        <v>6</v>
      </c>
      <c r="C7" s="101"/>
      <c r="D7" s="101"/>
      <c r="E7" s="101"/>
      <c r="F7" s="14"/>
      <c r="G7" s="76"/>
      <c r="I7" s="94"/>
      <c r="J7" s="94"/>
      <c r="K7" s="80"/>
      <c r="L7" s="80"/>
      <c r="M7" s="80"/>
      <c r="N7" s="80"/>
      <c r="O7" s="80"/>
      <c r="P7" s="80"/>
    </row>
    <row r="8" spans="1:17" x14ac:dyDescent="0.2">
      <c r="A8" s="49">
        <v>1</v>
      </c>
      <c r="B8" s="19" t="s">
        <v>6</v>
      </c>
      <c r="C8" s="69" t="s">
        <v>7</v>
      </c>
      <c r="D8" s="71">
        <v>15982</v>
      </c>
      <c r="E8" s="71">
        <f>D8</f>
        <v>15982</v>
      </c>
      <c r="F8" s="84" t="s">
        <v>30</v>
      </c>
      <c r="G8" s="20"/>
      <c r="I8" s="94"/>
      <c r="J8" s="94"/>
      <c r="K8" s="80"/>
      <c r="L8" s="80"/>
      <c r="M8" s="80"/>
      <c r="N8" s="80"/>
      <c r="O8" s="80"/>
      <c r="P8" s="80"/>
    </row>
    <row r="9" spans="1:17" x14ac:dyDescent="0.2">
      <c r="A9" s="49">
        <v>2</v>
      </c>
      <c r="B9" s="19" t="s">
        <v>32</v>
      </c>
      <c r="C9" s="69" t="s">
        <v>34</v>
      </c>
      <c r="D9" s="71">
        <v>4632</v>
      </c>
      <c r="E9" s="71">
        <f>D9+E8</f>
        <v>20614</v>
      </c>
      <c r="F9" s="84" t="s">
        <v>30</v>
      </c>
      <c r="G9" s="20"/>
      <c r="I9" s="94"/>
      <c r="J9" s="94"/>
      <c r="K9" s="80"/>
      <c r="L9" s="80"/>
      <c r="M9" s="80"/>
      <c r="N9" s="80"/>
      <c r="O9" s="80"/>
      <c r="P9" s="80"/>
    </row>
    <row r="10" spans="1:17" x14ac:dyDescent="0.2">
      <c r="A10" s="47"/>
      <c r="B10" s="28"/>
      <c r="C10" s="5"/>
      <c r="D10" s="29"/>
      <c r="E10" s="29"/>
      <c r="F10" s="85"/>
      <c r="G10" s="5"/>
      <c r="I10" s="80"/>
      <c r="J10" s="94"/>
      <c r="K10" s="80"/>
      <c r="L10" s="80"/>
      <c r="M10" s="80"/>
      <c r="N10" s="80"/>
      <c r="O10" s="80"/>
      <c r="P10" s="80"/>
    </row>
    <row r="11" spans="1:17" x14ac:dyDescent="0.2">
      <c r="A11" s="48"/>
      <c r="B11" s="15"/>
      <c r="C11" s="25" t="s">
        <v>28</v>
      </c>
      <c r="D11" s="15"/>
      <c r="E11" s="15"/>
      <c r="F11" s="86"/>
      <c r="G11" s="35"/>
      <c r="I11" s="80"/>
      <c r="J11" s="94"/>
      <c r="K11" s="80"/>
      <c r="L11" s="95"/>
      <c r="M11" s="80"/>
      <c r="N11" s="80"/>
      <c r="O11" s="80"/>
      <c r="P11" s="80"/>
    </row>
    <row r="12" spans="1:17" ht="25.15" customHeight="1" x14ac:dyDescent="0.2">
      <c r="A12" s="49">
        <f>A9+1</f>
        <v>3</v>
      </c>
      <c r="B12" s="38" t="s">
        <v>2</v>
      </c>
      <c r="C12" s="8" t="s">
        <v>41</v>
      </c>
      <c r="D12" s="11">
        <v>800</v>
      </c>
      <c r="E12" s="11">
        <f>D12+E9</f>
        <v>21414</v>
      </c>
      <c r="F12" s="87" t="s">
        <v>30</v>
      </c>
      <c r="G12" s="20" t="s">
        <v>77</v>
      </c>
      <c r="H12" s="72"/>
      <c r="I12" s="94"/>
      <c r="J12" s="94"/>
      <c r="K12" s="80"/>
      <c r="L12" s="95"/>
      <c r="M12" s="80"/>
      <c r="N12" s="80"/>
      <c r="O12" s="80"/>
      <c r="P12" s="80"/>
    </row>
    <row r="13" spans="1:17" ht="25.9" customHeight="1" x14ac:dyDescent="0.2">
      <c r="A13" s="50">
        <f>A12+1</f>
        <v>4</v>
      </c>
      <c r="B13" s="19" t="s">
        <v>3</v>
      </c>
      <c r="C13" s="20" t="s">
        <v>53</v>
      </c>
      <c r="D13" s="42">
        <v>1300</v>
      </c>
      <c r="E13" s="42">
        <f>D13+E12</f>
        <v>22714</v>
      </c>
      <c r="F13" s="87" t="s">
        <v>30</v>
      </c>
      <c r="G13" s="20" t="s">
        <v>79</v>
      </c>
      <c r="I13" s="94"/>
      <c r="J13" s="94"/>
      <c r="K13" s="80"/>
      <c r="L13" s="80"/>
      <c r="M13" s="80"/>
      <c r="N13" s="80"/>
      <c r="O13" s="80"/>
      <c r="P13" s="80"/>
    </row>
    <row r="14" spans="1:17" x14ac:dyDescent="0.2">
      <c r="A14" s="47">
        <v>6</v>
      </c>
      <c r="B14" s="19" t="s">
        <v>3</v>
      </c>
      <c r="C14" s="20" t="s">
        <v>111</v>
      </c>
      <c r="D14" s="42">
        <v>80</v>
      </c>
      <c r="E14" s="29">
        <f>E13+D14</f>
        <v>22794</v>
      </c>
      <c r="F14" s="87" t="s">
        <v>30</v>
      </c>
      <c r="G14" s="20" t="s">
        <v>112</v>
      </c>
      <c r="I14" s="94"/>
      <c r="J14" s="94"/>
      <c r="K14" s="80"/>
      <c r="L14" s="80"/>
      <c r="M14" s="80"/>
      <c r="N14" s="80"/>
      <c r="O14" s="80"/>
      <c r="P14" s="80"/>
    </row>
    <row r="15" spans="1:17" ht="25.5" x14ac:dyDescent="0.2">
      <c r="A15" s="81">
        <v>7</v>
      </c>
      <c r="B15" s="19" t="s">
        <v>4</v>
      </c>
      <c r="C15" s="20" t="s">
        <v>40</v>
      </c>
      <c r="D15" s="42">
        <v>5000</v>
      </c>
      <c r="E15" s="79">
        <f>E14+D15</f>
        <v>27794</v>
      </c>
      <c r="F15" s="87" t="s">
        <v>30</v>
      </c>
      <c r="G15" s="20" t="s">
        <v>80</v>
      </c>
      <c r="I15" s="94"/>
      <c r="J15" s="94"/>
      <c r="K15" s="80"/>
      <c r="L15" s="80"/>
      <c r="M15" s="80"/>
      <c r="N15" s="80"/>
      <c r="O15" s="80"/>
      <c r="P15" s="80"/>
      <c r="Q15" s="6"/>
    </row>
    <row r="16" spans="1:17" x14ac:dyDescent="0.2">
      <c r="A16" s="50">
        <v>11</v>
      </c>
      <c r="B16" s="19" t="s">
        <v>5</v>
      </c>
      <c r="C16" s="5" t="s">
        <v>55</v>
      </c>
      <c r="D16" s="42">
        <v>250</v>
      </c>
      <c r="E16" s="42">
        <f>D16+E15</f>
        <v>28044</v>
      </c>
      <c r="F16" s="87" t="s">
        <v>30</v>
      </c>
      <c r="G16" s="20" t="s">
        <v>76</v>
      </c>
      <c r="I16" s="79"/>
      <c r="J16" s="94"/>
      <c r="K16" s="80"/>
      <c r="L16" s="79"/>
      <c r="M16" s="79"/>
      <c r="N16" s="80"/>
      <c r="O16" s="82"/>
      <c r="P16" s="80"/>
      <c r="Q16" s="6"/>
    </row>
    <row r="17" spans="1:17" x14ac:dyDescent="0.2">
      <c r="A17" s="50">
        <v>13</v>
      </c>
      <c r="B17" s="19" t="s">
        <v>5</v>
      </c>
      <c r="C17" s="20" t="s">
        <v>56</v>
      </c>
      <c r="D17" s="42">
        <v>800</v>
      </c>
      <c r="E17" s="42">
        <f>E16+D17</f>
        <v>28844</v>
      </c>
      <c r="F17" s="87" t="s">
        <v>30</v>
      </c>
      <c r="G17" s="20" t="s">
        <v>83</v>
      </c>
      <c r="I17" s="94"/>
      <c r="J17" s="94"/>
      <c r="K17" s="80"/>
      <c r="L17" s="80"/>
      <c r="M17" s="80"/>
      <c r="N17" s="80"/>
      <c r="O17" s="80"/>
      <c r="P17" s="80"/>
      <c r="Q17" s="6"/>
    </row>
    <row r="18" spans="1:17" ht="51" x14ac:dyDescent="0.2">
      <c r="A18" s="50">
        <v>16</v>
      </c>
      <c r="B18" s="38" t="s">
        <v>8</v>
      </c>
      <c r="C18" s="8" t="s">
        <v>140</v>
      </c>
      <c r="D18" s="42">
        <v>350</v>
      </c>
      <c r="E18" s="42">
        <f t="shared" ref="E18:E29" si="0">D18+E17</f>
        <v>29194</v>
      </c>
      <c r="F18" s="87" t="s">
        <v>30</v>
      </c>
      <c r="G18" s="20" t="s">
        <v>147</v>
      </c>
      <c r="I18" s="94"/>
      <c r="J18" s="94"/>
      <c r="K18" s="82"/>
      <c r="L18" s="80"/>
      <c r="M18" s="80"/>
      <c r="N18" s="80"/>
      <c r="O18" s="80"/>
      <c r="P18" s="80"/>
      <c r="Q18" s="6"/>
    </row>
    <row r="19" spans="1:17" ht="38.25" x14ac:dyDescent="0.2">
      <c r="A19" s="50">
        <v>17</v>
      </c>
      <c r="B19" s="90" t="s">
        <v>60</v>
      </c>
      <c r="C19" s="91" t="s">
        <v>61</v>
      </c>
      <c r="D19" s="42">
        <v>500</v>
      </c>
      <c r="E19" s="42">
        <f t="shared" si="0"/>
        <v>29694</v>
      </c>
      <c r="F19" s="87" t="s">
        <v>30</v>
      </c>
      <c r="G19" s="20" t="s">
        <v>87</v>
      </c>
      <c r="I19" s="94"/>
      <c r="J19" s="94"/>
      <c r="K19" s="80"/>
      <c r="L19" s="80"/>
      <c r="M19" s="80"/>
      <c r="N19" s="80"/>
      <c r="O19" s="80"/>
      <c r="P19" s="80"/>
    </row>
    <row r="20" spans="1:17" x14ac:dyDescent="0.2">
      <c r="A20" s="50">
        <v>18</v>
      </c>
      <c r="B20" s="38" t="s">
        <v>9</v>
      </c>
      <c r="C20" s="8" t="s">
        <v>62</v>
      </c>
      <c r="D20" s="42">
        <v>77</v>
      </c>
      <c r="E20" s="42">
        <f t="shared" si="0"/>
        <v>29771</v>
      </c>
      <c r="F20" s="87" t="s">
        <v>30</v>
      </c>
      <c r="G20" s="20" t="s">
        <v>76</v>
      </c>
      <c r="I20" s="94"/>
      <c r="J20" s="94"/>
      <c r="K20" s="96"/>
      <c r="L20" s="96"/>
      <c r="M20" s="80"/>
      <c r="N20" s="80"/>
      <c r="O20" s="80"/>
      <c r="P20" s="80"/>
    </row>
    <row r="21" spans="1:17" x14ac:dyDescent="0.2">
      <c r="A21" s="50">
        <v>19</v>
      </c>
      <c r="B21" s="19" t="s">
        <v>9</v>
      </c>
      <c r="C21" s="20" t="s">
        <v>43</v>
      </c>
      <c r="D21" s="42">
        <v>600</v>
      </c>
      <c r="E21" s="42">
        <f t="shared" si="0"/>
        <v>30371</v>
      </c>
      <c r="F21" s="87" t="s">
        <v>30</v>
      </c>
      <c r="G21" s="20" t="s">
        <v>88</v>
      </c>
      <c r="I21" s="94"/>
      <c r="J21" s="94"/>
      <c r="K21" s="96"/>
      <c r="L21" s="96"/>
      <c r="M21" s="80"/>
      <c r="N21" s="80"/>
      <c r="O21" s="80"/>
      <c r="P21" s="80"/>
    </row>
    <row r="22" spans="1:17" x14ac:dyDescent="0.2">
      <c r="A22" s="50">
        <v>20</v>
      </c>
      <c r="B22" s="19" t="s">
        <v>9</v>
      </c>
      <c r="C22" s="20" t="s">
        <v>63</v>
      </c>
      <c r="D22" s="42">
        <v>500</v>
      </c>
      <c r="E22" s="42">
        <f t="shared" si="0"/>
        <v>30871</v>
      </c>
      <c r="F22" s="87" t="s">
        <v>30</v>
      </c>
      <c r="G22" s="20" t="s">
        <v>89</v>
      </c>
      <c r="I22" s="94"/>
      <c r="J22" s="94"/>
      <c r="K22" s="96"/>
      <c r="L22" s="96"/>
      <c r="M22" s="80"/>
      <c r="N22" s="80"/>
      <c r="O22" s="80"/>
      <c r="P22" s="80"/>
    </row>
    <row r="23" spans="1:17" s="73" customFormat="1" x14ac:dyDescent="0.2">
      <c r="A23" s="50">
        <v>21</v>
      </c>
      <c r="B23" s="19" t="s">
        <v>10</v>
      </c>
      <c r="C23" s="20" t="s">
        <v>64</v>
      </c>
      <c r="D23" s="42">
        <v>5800</v>
      </c>
      <c r="E23" s="42">
        <f t="shared" si="0"/>
        <v>36671</v>
      </c>
      <c r="F23" s="87" t="s">
        <v>30</v>
      </c>
      <c r="G23" s="20" t="s">
        <v>89</v>
      </c>
      <c r="H23" s="72"/>
      <c r="I23" s="97"/>
      <c r="J23" s="94"/>
      <c r="K23" s="98"/>
      <c r="L23" s="96"/>
      <c r="M23" s="40"/>
      <c r="N23" s="40"/>
      <c r="O23" s="40"/>
      <c r="P23" s="40"/>
    </row>
    <row r="24" spans="1:17" ht="25.5" x14ac:dyDescent="0.2">
      <c r="A24" s="50">
        <v>22</v>
      </c>
      <c r="B24" s="19" t="s">
        <v>10</v>
      </c>
      <c r="C24" s="20" t="s">
        <v>99</v>
      </c>
      <c r="D24" s="42">
        <v>500</v>
      </c>
      <c r="E24" s="42">
        <f t="shared" si="0"/>
        <v>37171</v>
      </c>
      <c r="F24" s="87" t="s">
        <v>30</v>
      </c>
      <c r="G24" s="20" t="s">
        <v>90</v>
      </c>
      <c r="I24" s="94"/>
      <c r="J24" s="94"/>
      <c r="K24" s="96"/>
      <c r="L24" s="96"/>
      <c r="M24" s="80"/>
      <c r="N24" s="80"/>
      <c r="O24" s="80"/>
      <c r="P24" s="80"/>
    </row>
    <row r="25" spans="1:17" ht="25.5" x14ac:dyDescent="0.2">
      <c r="A25" s="77">
        <v>23</v>
      </c>
      <c r="B25" s="19" t="s">
        <v>10</v>
      </c>
      <c r="C25" s="20" t="s">
        <v>115</v>
      </c>
      <c r="D25" s="42">
        <v>4500</v>
      </c>
      <c r="E25" s="42">
        <f t="shared" si="0"/>
        <v>41671</v>
      </c>
      <c r="F25" s="87" t="s">
        <v>30</v>
      </c>
      <c r="G25" s="20" t="s">
        <v>91</v>
      </c>
      <c r="I25" s="94"/>
      <c r="J25" s="94"/>
      <c r="K25" s="96"/>
      <c r="L25" s="96"/>
      <c r="M25" s="80"/>
      <c r="N25" s="80"/>
      <c r="O25" s="80"/>
      <c r="P25" s="80"/>
    </row>
    <row r="26" spans="1:17" ht="25.5" x14ac:dyDescent="0.2">
      <c r="A26" s="50">
        <v>24</v>
      </c>
      <c r="B26" s="38" t="s">
        <v>10</v>
      </c>
      <c r="C26" s="8" t="s">
        <v>65</v>
      </c>
      <c r="D26" s="42">
        <v>0</v>
      </c>
      <c r="E26" s="42">
        <f t="shared" si="0"/>
        <v>41671</v>
      </c>
      <c r="F26" s="87" t="s">
        <v>30</v>
      </c>
      <c r="G26" s="20" t="s">
        <v>91</v>
      </c>
      <c r="I26" s="94"/>
      <c r="J26" s="94"/>
      <c r="K26" s="96"/>
      <c r="L26" s="96"/>
      <c r="M26" s="80"/>
      <c r="N26" s="80"/>
      <c r="O26" s="80"/>
      <c r="P26" s="80"/>
    </row>
    <row r="27" spans="1:17" ht="25.5" x14ac:dyDescent="0.2">
      <c r="A27" s="77">
        <v>25</v>
      </c>
      <c r="B27" s="19" t="s">
        <v>10</v>
      </c>
      <c r="C27" s="20" t="s">
        <v>66</v>
      </c>
      <c r="D27" s="42">
        <v>0</v>
      </c>
      <c r="E27" s="42">
        <f t="shared" si="0"/>
        <v>41671</v>
      </c>
      <c r="F27" s="87" t="s">
        <v>30</v>
      </c>
      <c r="G27" s="20" t="s">
        <v>92</v>
      </c>
      <c r="I27" s="94"/>
      <c r="J27" s="94"/>
      <c r="K27" s="96"/>
      <c r="L27" s="96"/>
      <c r="M27" s="80"/>
      <c r="N27" s="80"/>
      <c r="O27" s="80"/>
      <c r="P27" s="80"/>
    </row>
    <row r="28" spans="1:17" ht="25.9" customHeight="1" x14ac:dyDescent="0.2">
      <c r="A28" s="50">
        <v>27</v>
      </c>
      <c r="B28" s="27" t="s">
        <v>10</v>
      </c>
      <c r="C28" s="8" t="s">
        <v>39</v>
      </c>
      <c r="D28" s="42">
        <v>30</v>
      </c>
      <c r="E28" s="42">
        <f t="shared" si="0"/>
        <v>41701</v>
      </c>
      <c r="F28" s="87" t="s">
        <v>30</v>
      </c>
      <c r="G28" s="20" t="s">
        <v>89</v>
      </c>
      <c r="I28" s="94"/>
      <c r="J28" s="94"/>
      <c r="K28" s="96"/>
      <c r="L28" s="96"/>
      <c r="M28" s="80"/>
      <c r="N28" s="80"/>
      <c r="O28" s="80"/>
      <c r="P28" s="80"/>
    </row>
    <row r="29" spans="1:17" ht="29.45" customHeight="1" x14ac:dyDescent="0.2">
      <c r="A29" s="50">
        <v>28</v>
      </c>
      <c r="B29" s="38" t="s">
        <v>10</v>
      </c>
      <c r="C29" s="8" t="s">
        <v>142</v>
      </c>
      <c r="D29" s="42">
        <v>2000</v>
      </c>
      <c r="E29" s="42">
        <f t="shared" si="0"/>
        <v>43701</v>
      </c>
      <c r="F29" s="87" t="s">
        <v>30</v>
      </c>
      <c r="G29" s="20" t="s">
        <v>86</v>
      </c>
      <c r="I29" s="94"/>
      <c r="J29" s="94"/>
      <c r="K29" s="96"/>
      <c r="L29" s="96"/>
      <c r="M29" s="80"/>
      <c r="N29" s="80"/>
      <c r="O29" s="80"/>
      <c r="P29" s="80"/>
      <c r="Q29" s="6"/>
    </row>
    <row r="30" spans="1:17" ht="25.5" x14ac:dyDescent="0.2">
      <c r="A30" s="50">
        <v>29</v>
      </c>
      <c r="B30" s="38" t="s">
        <v>5</v>
      </c>
      <c r="C30" s="8" t="s">
        <v>68</v>
      </c>
      <c r="D30" s="42">
        <v>35</v>
      </c>
      <c r="E30" s="42">
        <f>E29+D30</f>
        <v>43736</v>
      </c>
      <c r="F30" s="87" t="s">
        <v>30</v>
      </c>
      <c r="G30" s="5"/>
      <c r="I30" s="94"/>
      <c r="J30" s="94"/>
      <c r="K30" s="96"/>
      <c r="L30" s="96"/>
      <c r="M30" s="80"/>
      <c r="N30" s="80"/>
      <c r="O30" s="80"/>
      <c r="P30" s="80"/>
      <c r="Q30" s="6"/>
    </row>
    <row r="31" spans="1:17" ht="38.25" x14ac:dyDescent="0.2">
      <c r="A31" s="50">
        <v>30</v>
      </c>
      <c r="B31" s="19" t="s">
        <v>5</v>
      </c>
      <c r="C31" s="20" t="s">
        <v>69</v>
      </c>
      <c r="D31" s="42">
        <v>20</v>
      </c>
      <c r="E31" s="42">
        <f>D31+E30</f>
        <v>43756</v>
      </c>
      <c r="F31" s="87" t="s">
        <v>30</v>
      </c>
      <c r="G31" s="67" t="s">
        <v>94</v>
      </c>
      <c r="I31" s="94"/>
      <c r="J31" s="94"/>
      <c r="K31" s="96"/>
      <c r="L31" s="96"/>
      <c r="M31" s="80"/>
      <c r="N31" s="80"/>
      <c r="O31" s="80"/>
      <c r="P31" s="80"/>
      <c r="Q31" s="6"/>
    </row>
    <row r="32" spans="1:17" x14ac:dyDescent="0.2">
      <c r="A32" s="50">
        <v>32</v>
      </c>
      <c r="B32" s="27" t="s">
        <v>5</v>
      </c>
      <c r="C32" s="8" t="s">
        <v>70</v>
      </c>
      <c r="D32" s="42">
        <v>200</v>
      </c>
      <c r="E32" s="42">
        <f>D32+E31</f>
        <v>43956</v>
      </c>
      <c r="F32" s="87" t="s">
        <v>30</v>
      </c>
      <c r="G32" s="20" t="s">
        <v>86</v>
      </c>
      <c r="I32" s="94"/>
      <c r="J32" s="94"/>
      <c r="K32" s="96"/>
      <c r="L32" s="96"/>
      <c r="M32" s="80"/>
      <c r="N32" s="80"/>
      <c r="O32" s="80"/>
      <c r="P32" s="80"/>
    </row>
    <row r="33" spans="1:16" ht="25.5" x14ac:dyDescent="0.2">
      <c r="A33" s="50">
        <v>33</v>
      </c>
      <c r="B33" s="27" t="s">
        <v>5</v>
      </c>
      <c r="C33" s="8" t="s">
        <v>71</v>
      </c>
      <c r="D33" s="42">
        <v>8601</v>
      </c>
      <c r="E33" s="42">
        <f>D33+E32</f>
        <v>52557</v>
      </c>
      <c r="F33" s="87" t="s">
        <v>30</v>
      </c>
      <c r="G33" s="20"/>
      <c r="I33" s="94"/>
      <c r="J33" s="94"/>
      <c r="K33" s="96"/>
      <c r="L33" s="96"/>
      <c r="M33" s="80"/>
      <c r="N33" s="80"/>
      <c r="O33" s="80"/>
      <c r="P33" s="80"/>
    </row>
    <row r="34" spans="1:16" ht="24.75" customHeight="1" x14ac:dyDescent="0.2">
      <c r="A34" s="50">
        <v>34</v>
      </c>
      <c r="B34" s="27" t="s">
        <v>5</v>
      </c>
      <c r="C34" s="8" t="s">
        <v>72</v>
      </c>
      <c r="D34" s="42">
        <v>35</v>
      </c>
      <c r="E34" s="42">
        <f>E33+D34</f>
        <v>52592</v>
      </c>
      <c r="F34" s="87" t="s">
        <v>30</v>
      </c>
      <c r="G34" s="20" t="s">
        <v>96</v>
      </c>
      <c r="I34" s="94"/>
      <c r="J34" s="94"/>
      <c r="K34" s="96"/>
      <c r="L34" s="96"/>
      <c r="M34" s="80"/>
      <c r="N34" s="80"/>
      <c r="O34" s="80"/>
      <c r="P34" s="80"/>
    </row>
    <row r="35" spans="1:16" ht="25.5" x14ac:dyDescent="0.2">
      <c r="A35" s="50">
        <v>35</v>
      </c>
      <c r="B35" s="27" t="s">
        <v>5</v>
      </c>
      <c r="C35" s="8" t="s">
        <v>73</v>
      </c>
      <c r="D35" s="42">
        <v>920</v>
      </c>
      <c r="E35" s="42">
        <f>D35+E34</f>
        <v>53512</v>
      </c>
      <c r="F35" s="87" t="s">
        <v>30</v>
      </c>
      <c r="G35" s="20" t="s">
        <v>97</v>
      </c>
      <c r="I35" s="94"/>
      <c r="J35" s="94"/>
      <c r="K35" s="96"/>
      <c r="L35" s="96"/>
      <c r="M35" s="80"/>
      <c r="N35" s="80"/>
      <c r="O35" s="80"/>
      <c r="P35" s="80"/>
    </row>
    <row r="36" spans="1:16" ht="25.5" x14ac:dyDescent="0.2">
      <c r="A36" s="50">
        <v>40</v>
      </c>
      <c r="B36" s="19" t="s">
        <v>5</v>
      </c>
      <c r="C36" s="20" t="s">
        <v>103</v>
      </c>
      <c r="D36" s="42">
        <v>680</v>
      </c>
      <c r="E36" s="42">
        <f>E35+D36</f>
        <v>54192</v>
      </c>
      <c r="F36" s="87" t="s">
        <v>30</v>
      </c>
      <c r="G36" s="5" t="s">
        <v>110</v>
      </c>
      <c r="I36" s="94"/>
      <c r="J36" s="94"/>
      <c r="K36" s="96"/>
      <c r="L36" s="96"/>
      <c r="M36" s="80"/>
      <c r="N36" s="80"/>
      <c r="O36" s="80"/>
      <c r="P36" s="80"/>
    </row>
    <row r="37" spans="1:16" x14ac:dyDescent="0.2">
      <c r="A37" s="50">
        <v>43</v>
      </c>
      <c r="B37" s="19" t="s">
        <v>116</v>
      </c>
      <c r="C37" s="20" t="s">
        <v>117</v>
      </c>
      <c r="D37" s="42">
        <v>180</v>
      </c>
      <c r="E37" s="42">
        <f t="shared" ref="E37:E43" si="1">E36+D37</f>
        <v>54372</v>
      </c>
      <c r="F37" s="89" t="s">
        <v>30</v>
      </c>
      <c r="G37" s="20" t="s">
        <v>146</v>
      </c>
      <c r="I37" s="94"/>
      <c r="J37" s="94"/>
      <c r="K37" s="96"/>
      <c r="L37" s="96"/>
      <c r="M37" s="80"/>
      <c r="N37" s="80"/>
      <c r="O37" s="80"/>
      <c r="P37" s="80"/>
    </row>
    <row r="38" spans="1:16" ht="25.5" x14ac:dyDescent="0.2">
      <c r="A38" s="50">
        <v>44</v>
      </c>
      <c r="B38" s="19" t="s">
        <v>118</v>
      </c>
      <c r="C38" s="20" t="s">
        <v>119</v>
      </c>
      <c r="D38" s="42">
        <v>950</v>
      </c>
      <c r="E38" s="42">
        <f t="shared" si="1"/>
        <v>55322</v>
      </c>
      <c r="F38" s="89" t="s">
        <v>30</v>
      </c>
      <c r="G38" s="5"/>
      <c r="I38" s="94"/>
      <c r="J38" s="94"/>
      <c r="K38" s="96"/>
      <c r="L38" s="96"/>
      <c r="M38" s="80"/>
      <c r="N38" s="80"/>
      <c r="O38" s="80"/>
      <c r="P38" s="80"/>
    </row>
    <row r="39" spans="1:16" ht="34.9" customHeight="1" x14ac:dyDescent="0.2">
      <c r="A39" s="50">
        <v>45</v>
      </c>
      <c r="B39" s="19" t="s">
        <v>5</v>
      </c>
      <c r="C39" s="20" t="s">
        <v>120</v>
      </c>
      <c r="D39" s="42">
        <v>630</v>
      </c>
      <c r="E39" s="42">
        <f t="shared" si="1"/>
        <v>55952</v>
      </c>
      <c r="F39" s="89" t="s">
        <v>30</v>
      </c>
      <c r="G39" s="20" t="s">
        <v>86</v>
      </c>
      <c r="I39" s="94"/>
      <c r="J39" s="94"/>
      <c r="K39" s="96"/>
      <c r="L39" s="96"/>
      <c r="M39" s="80"/>
      <c r="N39" s="80"/>
      <c r="O39" s="80"/>
      <c r="P39" s="80"/>
    </row>
    <row r="40" spans="1:16" ht="25.5" x14ac:dyDescent="0.2">
      <c r="A40" s="50">
        <v>47</v>
      </c>
      <c r="B40" s="19" t="s">
        <v>10</v>
      </c>
      <c r="C40" s="20" t="s">
        <v>122</v>
      </c>
      <c r="D40" s="42">
        <v>100</v>
      </c>
      <c r="E40" s="42">
        <f t="shared" si="1"/>
        <v>56052</v>
      </c>
      <c r="F40" s="89" t="s">
        <v>30</v>
      </c>
      <c r="G40" s="20"/>
      <c r="H40" s="72"/>
      <c r="I40" s="94"/>
      <c r="J40" s="94"/>
      <c r="K40" s="96"/>
      <c r="L40" s="96"/>
      <c r="M40" s="80"/>
      <c r="N40" s="80"/>
      <c r="O40" s="80"/>
      <c r="P40" s="80"/>
    </row>
    <row r="41" spans="1:16" x14ac:dyDescent="0.2">
      <c r="A41" s="50">
        <v>48</v>
      </c>
      <c r="B41" s="19" t="s">
        <v>5</v>
      </c>
      <c r="C41" s="20" t="s">
        <v>123</v>
      </c>
      <c r="D41" s="42">
        <v>100</v>
      </c>
      <c r="E41" s="42">
        <f t="shared" si="1"/>
        <v>56152</v>
      </c>
      <c r="F41" s="89" t="s">
        <v>30</v>
      </c>
      <c r="G41" s="5"/>
      <c r="H41" s="72"/>
      <c r="I41" s="94"/>
      <c r="J41" s="94"/>
      <c r="K41" s="96"/>
      <c r="L41" s="96"/>
      <c r="M41" s="80"/>
      <c r="N41" s="80"/>
      <c r="O41" s="80"/>
      <c r="P41" s="80"/>
    </row>
    <row r="42" spans="1:16" ht="25.5" x14ac:dyDescent="0.2">
      <c r="A42" s="83" t="s">
        <v>141</v>
      </c>
      <c r="B42" s="38" t="s">
        <v>10</v>
      </c>
      <c r="C42" s="8" t="s">
        <v>143</v>
      </c>
      <c r="D42" s="42">
        <v>0</v>
      </c>
      <c r="E42" s="42">
        <f t="shared" si="1"/>
        <v>56152</v>
      </c>
      <c r="F42" s="87" t="s">
        <v>125</v>
      </c>
      <c r="G42" s="20" t="s">
        <v>144</v>
      </c>
      <c r="H42" s="72"/>
      <c r="I42" s="94"/>
      <c r="J42" s="94"/>
      <c r="K42" s="96"/>
      <c r="L42" s="96"/>
      <c r="M42" s="80"/>
      <c r="N42" s="80"/>
      <c r="O42" s="80"/>
      <c r="P42" s="80"/>
    </row>
    <row r="43" spans="1:16" ht="38.25" x14ac:dyDescent="0.2">
      <c r="A43" s="50">
        <v>37</v>
      </c>
      <c r="B43" s="19" t="s">
        <v>5</v>
      </c>
      <c r="C43" s="20" t="s">
        <v>101</v>
      </c>
      <c r="D43" s="42">
        <v>0</v>
      </c>
      <c r="E43" s="42">
        <f t="shared" si="1"/>
        <v>56152</v>
      </c>
      <c r="F43" s="89" t="s">
        <v>125</v>
      </c>
      <c r="G43" s="20"/>
      <c r="I43" s="94"/>
      <c r="J43" s="94"/>
      <c r="K43" s="96"/>
      <c r="L43" s="96"/>
      <c r="M43" s="80"/>
      <c r="N43" s="80"/>
      <c r="O43" s="80"/>
      <c r="P43" s="80"/>
    </row>
    <row r="44" spans="1:16" ht="53.25" customHeight="1" x14ac:dyDescent="0.2">
      <c r="A44" s="50">
        <v>42</v>
      </c>
      <c r="B44" s="19" t="s">
        <v>5</v>
      </c>
      <c r="C44" s="20" t="s">
        <v>108</v>
      </c>
      <c r="D44" s="42">
        <v>0</v>
      </c>
      <c r="E44" s="42">
        <f>E43+D43</f>
        <v>56152</v>
      </c>
      <c r="F44" s="89" t="s">
        <v>125</v>
      </c>
      <c r="G44" s="20" t="s">
        <v>138</v>
      </c>
      <c r="I44" s="94"/>
      <c r="J44" s="94"/>
      <c r="K44" s="96"/>
      <c r="L44" s="80"/>
      <c r="M44" s="80"/>
      <c r="N44" s="80"/>
      <c r="O44" s="80"/>
      <c r="P44" s="80"/>
    </row>
    <row r="45" spans="1:16" ht="25.5" x14ac:dyDescent="0.2">
      <c r="A45" s="50">
        <v>36</v>
      </c>
      <c r="B45" s="19" t="s">
        <v>5</v>
      </c>
      <c r="C45" s="20" t="s">
        <v>98</v>
      </c>
      <c r="D45" s="42">
        <v>6148</v>
      </c>
      <c r="E45" s="42">
        <f>D45+E44</f>
        <v>62300</v>
      </c>
      <c r="F45" s="87">
        <f>'Ranking Sheet '!U43</f>
        <v>5</v>
      </c>
      <c r="G45" s="20" t="s">
        <v>113</v>
      </c>
      <c r="I45" s="94"/>
      <c r="J45" s="94"/>
      <c r="K45" s="96"/>
      <c r="L45" s="80"/>
      <c r="M45" s="80"/>
      <c r="N45" s="80"/>
      <c r="O45" s="80"/>
      <c r="P45" s="80"/>
    </row>
    <row r="46" spans="1:16" ht="32.25" customHeight="1" x14ac:dyDescent="0.2">
      <c r="A46" s="50">
        <v>49</v>
      </c>
      <c r="B46" s="19" t="s">
        <v>118</v>
      </c>
      <c r="C46" s="20" t="s">
        <v>124</v>
      </c>
      <c r="D46" s="42">
        <v>100</v>
      </c>
      <c r="E46" s="42">
        <f>E45+D46</f>
        <v>62400</v>
      </c>
      <c r="F46" s="89">
        <f>'Ranking Sheet '!U58</f>
        <v>5</v>
      </c>
      <c r="G46" s="5"/>
      <c r="I46" s="94"/>
      <c r="J46" s="94"/>
      <c r="K46" s="96"/>
      <c r="L46" s="80"/>
      <c r="M46" s="80"/>
      <c r="N46" s="80"/>
      <c r="O46" s="80"/>
      <c r="P46" s="80"/>
    </row>
    <row r="47" spans="1:16" ht="51" x14ac:dyDescent="0.2">
      <c r="A47" s="50">
        <v>31</v>
      </c>
      <c r="B47" s="19" t="s">
        <v>5</v>
      </c>
      <c r="C47" s="20" t="s">
        <v>44</v>
      </c>
      <c r="D47" s="42">
        <v>300</v>
      </c>
      <c r="E47" s="42">
        <f>D47+E46</f>
        <v>62700</v>
      </c>
      <c r="F47" s="87">
        <f>'Ranking Sheet '!U38</f>
        <v>4.875</v>
      </c>
      <c r="G47" s="20" t="s">
        <v>95</v>
      </c>
      <c r="I47" s="94"/>
      <c r="J47" s="94"/>
      <c r="K47" s="96"/>
      <c r="L47" s="80"/>
      <c r="M47" s="80"/>
      <c r="N47" s="80"/>
      <c r="O47" s="80"/>
      <c r="P47" s="80"/>
    </row>
    <row r="48" spans="1:16" ht="38.25" x14ac:dyDescent="0.2">
      <c r="A48" s="50">
        <f>A47+1</f>
        <v>32</v>
      </c>
      <c r="B48" s="38" t="s">
        <v>2</v>
      </c>
      <c r="C48" s="8" t="s">
        <v>121</v>
      </c>
      <c r="D48" s="42">
        <v>3500</v>
      </c>
      <c r="E48" s="42">
        <f>D48+E47</f>
        <v>66200</v>
      </c>
      <c r="F48" s="87">
        <f>'Ranking Sheet '!U13</f>
        <v>4.333333333333333</v>
      </c>
      <c r="G48" s="20" t="s">
        <v>78</v>
      </c>
      <c r="I48" s="94"/>
      <c r="J48" s="94"/>
      <c r="K48" s="96"/>
      <c r="L48" s="80"/>
      <c r="M48" s="80"/>
      <c r="N48" s="80"/>
      <c r="O48" s="80"/>
      <c r="P48" s="80"/>
    </row>
    <row r="49" spans="1:16" ht="38.25" x14ac:dyDescent="0.2">
      <c r="A49" s="50">
        <v>38</v>
      </c>
      <c r="B49" s="19" t="s">
        <v>5</v>
      </c>
      <c r="C49" s="20" t="s">
        <v>102</v>
      </c>
      <c r="D49" s="42">
        <v>0</v>
      </c>
      <c r="E49" s="42">
        <f>E48+D49</f>
        <v>66200</v>
      </c>
      <c r="F49" s="89">
        <f>'Ranking Sheet '!U45</f>
        <v>4.2857142857142856</v>
      </c>
      <c r="G49" s="5"/>
      <c r="I49" s="94"/>
      <c r="J49" s="94"/>
      <c r="K49" s="96"/>
      <c r="L49" s="80"/>
      <c r="M49" s="80"/>
      <c r="N49" s="80"/>
      <c r="O49" s="80"/>
      <c r="P49" s="80"/>
    </row>
    <row r="50" spans="1:16" x14ac:dyDescent="0.2">
      <c r="A50" s="50">
        <v>9</v>
      </c>
      <c r="B50" s="27" t="s">
        <v>5</v>
      </c>
      <c r="C50" s="8" t="s">
        <v>145</v>
      </c>
      <c r="D50" s="42">
        <v>1600</v>
      </c>
      <c r="E50" s="42">
        <f>E49+D50</f>
        <v>67800</v>
      </c>
      <c r="F50" s="87">
        <f>'Ranking Sheet '!U17</f>
        <v>4.25</v>
      </c>
      <c r="G50" s="20" t="s">
        <v>81</v>
      </c>
      <c r="I50" s="94"/>
      <c r="J50" s="94"/>
      <c r="K50" s="96"/>
      <c r="L50" s="80"/>
      <c r="M50" s="80"/>
      <c r="N50" s="80"/>
      <c r="O50" s="80"/>
      <c r="P50" s="80"/>
    </row>
    <row r="51" spans="1:16" x14ac:dyDescent="0.2">
      <c r="A51" s="50">
        <v>12</v>
      </c>
      <c r="B51" s="19" t="s">
        <v>105</v>
      </c>
      <c r="C51" s="5" t="s">
        <v>104</v>
      </c>
      <c r="D51" s="42">
        <v>50</v>
      </c>
      <c r="E51" s="42">
        <f>E50+D51</f>
        <v>67850</v>
      </c>
      <c r="F51" s="88">
        <f>'Ranking Sheet '!U20</f>
        <v>4.25</v>
      </c>
      <c r="G51" s="92" t="s">
        <v>109</v>
      </c>
      <c r="I51" s="94"/>
      <c r="J51" s="94"/>
      <c r="K51" s="96"/>
      <c r="L51" s="80"/>
      <c r="M51" s="80"/>
      <c r="N51" s="80"/>
      <c r="O51" s="80"/>
      <c r="P51" s="80"/>
    </row>
    <row r="52" spans="1:16" ht="25.5" x14ac:dyDescent="0.2">
      <c r="A52" s="50">
        <v>46</v>
      </c>
      <c r="B52" s="19" t="s">
        <v>9</v>
      </c>
      <c r="C52" s="20" t="s">
        <v>122</v>
      </c>
      <c r="D52" s="42">
        <v>800</v>
      </c>
      <c r="E52" s="42">
        <f>E51+D52</f>
        <v>68650</v>
      </c>
      <c r="F52" s="89">
        <f>'Ranking Sheet '!U55</f>
        <v>4.1428571428571432</v>
      </c>
      <c r="G52" s="20"/>
      <c r="I52" s="94"/>
      <c r="J52" s="94"/>
      <c r="K52" s="96"/>
      <c r="L52" s="80"/>
      <c r="M52" s="80"/>
      <c r="N52" s="80"/>
      <c r="O52" s="80"/>
      <c r="P52" s="80"/>
    </row>
    <row r="53" spans="1:16" x14ac:dyDescent="0.2">
      <c r="A53" s="50">
        <v>10</v>
      </c>
      <c r="B53" s="19" t="s">
        <v>5</v>
      </c>
      <c r="C53" s="20" t="s">
        <v>12</v>
      </c>
      <c r="D53" s="42">
        <v>200</v>
      </c>
      <c r="E53" s="42">
        <f>D53+E52</f>
        <v>68850</v>
      </c>
      <c r="F53" s="87">
        <f>'Ranking Sheet '!U18</f>
        <v>4</v>
      </c>
      <c r="G53" s="20" t="s">
        <v>82</v>
      </c>
      <c r="I53" s="94"/>
      <c r="J53" s="94"/>
      <c r="K53" s="96"/>
      <c r="L53" s="80"/>
      <c r="M53" s="80"/>
      <c r="N53" s="80"/>
      <c r="O53" s="80"/>
      <c r="P53" s="80"/>
    </row>
    <row r="54" spans="1:16" ht="38.25" x14ac:dyDescent="0.2">
      <c r="A54" s="50">
        <v>14</v>
      </c>
      <c r="B54" s="19" t="s">
        <v>11</v>
      </c>
      <c r="C54" s="20" t="s">
        <v>126</v>
      </c>
      <c r="D54" s="42">
        <v>750</v>
      </c>
      <c r="E54" s="42">
        <f>D54+E53</f>
        <v>69600</v>
      </c>
      <c r="F54" s="87">
        <f>'Ranking Sheet '!U22</f>
        <v>3.875</v>
      </c>
      <c r="G54" s="20" t="s">
        <v>84</v>
      </c>
      <c r="I54" s="94"/>
      <c r="J54" s="94"/>
      <c r="K54" s="96"/>
      <c r="L54" s="80"/>
      <c r="M54" s="80"/>
      <c r="N54" s="80"/>
      <c r="O54" s="80"/>
      <c r="P54" s="80"/>
    </row>
    <row r="55" spans="1:16" ht="25.5" x14ac:dyDescent="0.2">
      <c r="A55" s="50">
        <v>39</v>
      </c>
      <c r="B55" s="19" t="s">
        <v>4</v>
      </c>
      <c r="C55" s="20" t="s">
        <v>106</v>
      </c>
      <c r="D55" s="42">
        <v>0</v>
      </c>
      <c r="E55" s="42">
        <f>E54+D55</f>
        <v>69600</v>
      </c>
      <c r="F55" s="89">
        <f>'Ranking Sheet '!U46</f>
        <v>3.625</v>
      </c>
      <c r="G55" s="93"/>
      <c r="I55" s="94"/>
      <c r="J55" s="94"/>
      <c r="K55" s="96"/>
      <c r="L55" s="80"/>
      <c r="M55" s="80"/>
      <c r="N55" s="80"/>
      <c r="O55" s="80"/>
      <c r="P55" s="80"/>
    </row>
    <row r="56" spans="1:16" ht="38.25" x14ac:dyDescent="0.2">
      <c r="A56" s="50">
        <v>41</v>
      </c>
      <c r="B56" s="19" t="s">
        <v>5</v>
      </c>
      <c r="C56" s="20" t="s">
        <v>107</v>
      </c>
      <c r="D56" s="42">
        <v>0</v>
      </c>
      <c r="E56" s="42">
        <f>E55+D55</f>
        <v>69600</v>
      </c>
      <c r="F56" s="89">
        <f>'Ranking Sheet '!U48</f>
        <v>3.375</v>
      </c>
      <c r="G56" s="5"/>
      <c r="I56" s="94"/>
      <c r="J56" s="94"/>
      <c r="K56" s="96"/>
      <c r="L56" s="80"/>
      <c r="M56" s="80"/>
      <c r="N56" s="80"/>
      <c r="O56" s="80"/>
      <c r="P56" s="80"/>
    </row>
    <row r="57" spans="1:16" x14ac:dyDescent="0.2">
      <c r="A57" s="50">
        <v>26</v>
      </c>
      <c r="B57" s="19" t="s">
        <v>10</v>
      </c>
      <c r="C57" s="20" t="s">
        <v>67</v>
      </c>
      <c r="D57" s="42">
        <v>200</v>
      </c>
      <c r="E57" s="42">
        <f>D57+E56</f>
        <v>69800</v>
      </c>
      <c r="F57" s="87">
        <f>'Ranking Sheet '!U32</f>
        <v>3</v>
      </c>
      <c r="G57" s="20" t="s">
        <v>93</v>
      </c>
      <c r="I57" s="94"/>
      <c r="J57" s="94"/>
      <c r="K57" s="96"/>
      <c r="L57" s="80"/>
      <c r="M57" s="80"/>
      <c r="N57" s="80"/>
      <c r="O57" s="80"/>
      <c r="P57" s="80"/>
    </row>
    <row r="58" spans="1:16" x14ac:dyDescent="0.2">
      <c r="A58" s="50">
        <v>15</v>
      </c>
      <c r="B58" s="19" t="s">
        <v>11</v>
      </c>
      <c r="C58" s="20" t="s">
        <v>128</v>
      </c>
      <c r="D58" s="42">
        <v>200</v>
      </c>
      <c r="E58" s="42">
        <f>D58+E57</f>
        <v>70000</v>
      </c>
      <c r="F58" s="87">
        <f>'Ranking Sheet '!U23</f>
        <v>2.5</v>
      </c>
      <c r="G58" s="20" t="s">
        <v>85</v>
      </c>
      <c r="I58" s="94"/>
      <c r="J58" s="94"/>
      <c r="K58" s="80"/>
      <c r="L58" s="80"/>
      <c r="M58" s="80"/>
      <c r="N58" s="80"/>
      <c r="O58" s="80"/>
      <c r="P58" s="80"/>
    </row>
    <row r="59" spans="1:16" x14ac:dyDescent="0.2">
      <c r="I59" s="80"/>
      <c r="J59" s="94"/>
      <c r="K59" s="80"/>
      <c r="L59" s="80"/>
      <c r="M59" s="80"/>
      <c r="N59" s="80"/>
      <c r="O59" s="80"/>
      <c r="P59" s="80"/>
    </row>
  </sheetData>
  <sortState ref="A13:G58">
    <sortCondition descending="1" ref="F13:F58"/>
  </sortState>
  <mergeCells count="1">
    <mergeCell ref="B7:E7"/>
  </mergeCells>
  <pageMargins left="0.7" right="0.7" top="0.5" bottom="0.5" header="0.3" footer="0.3"/>
  <pageSetup paperSize="17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Ian Chane</cp:lastModifiedBy>
  <cp:lastPrinted>2017-09-07T17:31:34Z</cp:lastPrinted>
  <dcterms:created xsi:type="dcterms:W3CDTF">2010-12-09T16:31:56Z</dcterms:created>
  <dcterms:modified xsi:type="dcterms:W3CDTF">2017-11-14T20:53:39Z</dcterms:modified>
</cp:coreProperties>
</file>